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4240" windowHeight="12225" activeTab="3"/>
  </bookViews>
  <sheets>
    <sheet name="Financijski plan - naslovna str" sheetId="1" r:id="rId1"/>
    <sheet name="Financijski plan - prihodi" sheetId="4" r:id="rId2"/>
    <sheet name="Financijski plan - rashodi" sheetId="5" r:id="rId3"/>
    <sheet name="Finacijski plan - zaduživanje " sheetId="2" r:id="rId4"/>
    <sheet name="List1" sheetId="6" r:id="rId5"/>
  </sheets>
  <calcPr calcId="125725"/>
</workbook>
</file>

<file path=xl/calcChain.xml><?xml version="1.0" encoding="utf-8"?>
<calcChain xmlns="http://schemas.openxmlformats.org/spreadsheetml/2006/main">
  <c r="H46" i="5"/>
  <c r="H84"/>
  <c r="H19"/>
  <c r="H14"/>
  <c r="H7"/>
  <c r="G22" i="4"/>
  <c r="G7"/>
  <c r="G6" s="1"/>
  <c r="G25" l="1"/>
  <c r="G24" s="1"/>
  <c r="G5" s="1"/>
  <c r="H57" i="5"/>
  <c r="H48"/>
  <c r="H42"/>
  <c r="H35"/>
  <c r="H27"/>
  <c r="H24"/>
  <c r="H6" s="1"/>
  <c r="H63"/>
  <c r="H94"/>
  <c r="H100"/>
  <c r="H111"/>
  <c r="H53"/>
  <c r="N85" i="6" l="1"/>
  <c r="N83"/>
  <c r="N81"/>
  <c r="N77"/>
  <c r="N75"/>
  <c r="N72"/>
  <c r="N68"/>
  <c r="N66"/>
  <c r="N64"/>
  <c r="N62"/>
  <c r="N58"/>
  <c r="N54"/>
  <c r="N51"/>
  <c r="N50" s="1"/>
  <c r="N45"/>
  <c r="N43"/>
  <c r="N41"/>
  <c r="N39"/>
  <c r="N35"/>
  <c r="N32"/>
  <c r="N28"/>
  <c r="N25"/>
  <c r="N20" s="1"/>
  <c r="N21"/>
  <c r="N18"/>
  <c r="N14"/>
  <c r="N10"/>
  <c r="N9"/>
  <c r="N3" s="1"/>
  <c r="E17"/>
  <c r="E16"/>
  <c r="E3"/>
  <c r="E2" s="1"/>
  <c r="E1" s="1"/>
  <c r="N38" l="1"/>
  <c r="N2"/>
  <c r="N80"/>
  <c r="N1"/>
  <c r="G89" i="5" l="1"/>
  <c r="G111" l="1"/>
  <c r="G94"/>
  <c r="G63"/>
  <c r="G7"/>
  <c r="F25" i="4" l="1"/>
  <c r="F7" l="1"/>
  <c r="H89" i="5" l="1"/>
  <c r="H76" l="1"/>
  <c r="G76"/>
  <c r="H82"/>
  <c r="H109" l="1"/>
  <c r="H106"/>
  <c r="H98"/>
  <c r="H87"/>
  <c r="H72"/>
  <c r="H69"/>
  <c r="H61"/>
  <c r="H59"/>
  <c r="H31"/>
  <c r="G109"/>
  <c r="G106"/>
  <c r="G98"/>
  <c r="G87"/>
  <c r="G84"/>
  <c r="G82" s="1"/>
  <c r="G72"/>
  <c r="G69"/>
  <c r="G68" s="1"/>
  <c r="G61"/>
  <c r="G59"/>
  <c r="G57"/>
  <c r="G48"/>
  <c r="G42"/>
  <c r="G36" s="1"/>
  <c r="G35"/>
  <c r="G24"/>
  <c r="G19"/>
  <c r="G14"/>
  <c r="G105" l="1"/>
  <c r="H56"/>
  <c r="H71"/>
  <c r="H26"/>
  <c r="H68"/>
  <c r="G6"/>
  <c r="G56"/>
  <c r="G26"/>
  <c r="H105"/>
  <c r="H5" l="1"/>
  <c r="G13" i="1" s="1"/>
  <c r="G11" l="1"/>
  <c r="G22"/>
  <c r="F20"/>
  <c r="F22" s="1"/>
  <c r="G100" i="5"/>
  <c r="F6" i="4"/>
  <c r="F5" s="1"/>
  <c r="F11" i="1" s="1"/>
  <c r="G71" i="5" l="1"/>
  <c r="G5" s="1"/>
  <c r="F13" i="1" s="1"/>
  <c r="G12"/>
  <c r="F12"/>
  <c r="F14" l="1"/>
  <c r="G14" l="1"/>
  <c r="G15"/>
  <c r="F15"/>
  <c r="F28" s="1"/>
  <c r="G28" l="1"/>
</calcChain>
</file>

<file path=xl/sharedStrings.xml><?xml version="1.0" encoding="utf-8"?>
<sst xmlns="http://schemas.openxmlformats.org/spreadsheetml/2006/main" count="285" uniqueCount="161">
  <si>
    <t>PRIHODI:</t>
  </si>
  <si>
    <t>Račun iz
računskog
plana</t>
  </si>
  <si>
    <t xml:space="preserve">PRIHODI </t>
  </si>
  <si>
    <t xml:space="preserve">Naziv računa </t>
  </si>
  <si>
    <t>RASHODI:</t>
  </si>
  <si>
    <t>4</t>
  </si>
  <si>
    <t>Intelektualne i osobne usluge</t>
  </si>
  <si>
    <t>Premije osiguranja</t>
  </si>
  <si>
    <t xml:space="preserve">RASHODI </t>
  </si>
  <si>
    <t>Prihodi</t>
  </si>
  <si>
    <t>Rashodi</t>
  </si>
  <si>
    <t>Razlika - višak / manjak</t>
  </si>
  <si>
    <t>RASHODI OSNOVNE DJELATNOSTI</t>
  </si>
  <si>
    <t>PRIHODI OSNOVNE DJELATNOSTI</t>
  </si>
  <si>
    <t>Procjena
31.12.2016.</t>
  </si>
  <si>
    <t>PLAN ZADUŽIVANJA I OTPLATE</t>
  </si>
  <si>
    <t>Primici od zaduživanja</t>
  </si>
  <si>
    <t>Izdaci za otplate zajmova</t>
  </si>
  <si>
    <t>NETO FINANCIRANJE</t>
  </si>
  <si>
    <t>Raspoloživa sredstva iz prethodnih godina</t>
  </si>
  <si>
    <t>Višak/manjak + neto financiranje + raspoloživa sredstva 
iz prethodne godine</t>
  </si>
  <si>
    <t>A. RAČUN PRIHODA I RASHODA</t>
  </si>
  <si>
    <t>B. RAČUN FINANCIRANJA</t>
  </si>
  <si>
    <t>C. RASPOLOŽIVA SREDSTVA IZ PRETHODNIH GODINA</t>
  </si>
  <si>
    <t>Plan za
2016.</t>
  </si>
  <si>
    <t>Ostvareno 
30.09.2016.</t>
  </si>
  <si>
    <t>Plan za
2017.</t>
  </si>
  <si>
    <t xml:space="preserve">
Indeks
7/4
</t>
  </si>
  <si>
    <t>Ostvareno 
2015.</t>
  </si>
  <si>
    <t>Amortizacija</t>
  </si>
  <si>
    <t>Ostvareno 
2016.</t>
  </si>
  <si>
    <t>Ostvareno
2016.</t>
  </si>
  <si>
    <t>Materijalni troškovi</t>
  </si>
  <si>
    <t>Osnovni materijal i sirovine</t>
  </si>
  <si>
    <t>Poluproizvodi za ugradnju</t>
  </si>
  <si>
    <t>Pomoćni materijal (mazivo,ljepila,svrdla,pile,noževi i dr.)</t>
  </si>
  <si>
    <t>Potrošni materijal za čišćenje i održavanje</t>
  </si>
  <si>
    <t>Materijal za HTZ zaštitu, radna i zaštitna odjeća i obuća</t>
  </si>
  <si>
    <t>Materijalni troškovi administracije, uprave i prodaje</t>
  </si>
  <si>
    <t>Materijal i sredstva za čišćenje i održavanje</t>
  </si>
  <si>
    <t>Troškovi otpisa sitnog inventara</t>
  </si>
  <si>
    <t>Potrošeni rezervni dijelovi i materijal za održavanje</t>
  </si>
  <si>
    <t>Materijal za održavanje opreme i objekata</t>
  </si>
  <si>
    <t>Ostali troškovi rezervnih dijelova</t>
  </si>
  <si>
    <t>Potrošena energija u proizvodnji dobara i usluga</t>
  </si>
  <si>
    <t>Ostali vanjski troškovi (troškovi usluga)</t>
  </si>
  <si>
    <t>Troškovi telefona, interneta i sl.</t>
  </si>
  <si>
    <t>Poštanski troškovi</t>
  </si>
  <si>
    <t>Usluge dostave i logistike</t>
  </si>
  <si>
    <t>Troškovi telefona, prijevoza i slično</t>
  </si>
  <si>
    <t>Grafičke usluge tiska i uveza</t>
  </si>
  <si>
    <t>Usluge održavanja i zaštite</t>
  </si>
  <si>
    <t>Usluge održavanja softwera i web stranica</t>
  </si>
  <si>
    <t>Ostale servisne usluge i usluge osoba</t>
  </si>
  <si>
    <t>Usluge registracije prijevoznih sredstava i troškovi dozvola</t>
  </si>
  <si>
    <t>Troškovi nadoknada za ceste, takse i sl.</t>
  </si>
  <si>
    <t>Ostali troškovi registracije prometala</t>
  </si>
  <si>
    <t>Odvjetničke, bilježničke i usluge izrade pravnih akata</t>
  </si>
  <si>
    <t>Troškovi osoblja - plaće</t>
  </si>
  <si>
    <t>Neto plaće i nadoknade</t>
  </si>
  <si>
    <t>Troškovi neto plaće</t>
  </si>
  <si>
    <t>Troškovi poreza i prireza</t>
  </si>
  <si>
    <t>Troškovi doprinosa iz plaća</t>
  </si>
  <si>
    <t>Doprinos za I. i II. Stup, porez i prirez</t>
  </si>
  <si>
    <t>Doprinosi na plaće</t>
  </si>
  <si>
    <t>Doprinos za zdravstveno osiguranje</t>
  </si>
  <si>
    <t>Doprinos za zapošljavanje</t>
  </si>
  <si>
    <t>Doprinos za ozljede na radu</t>
  </si>
  <si>
    <t>Trošak zdravstvenog osiguranja - drugi dohodak</t>
  </si>
  <si>
    <t>Amortizacija materijalne imovine</t>
  </si>
  <si>
    <t>Amortizacija ostale materijalne imovine</t>
  </si>
  <si>
    <t>Ostali troškovi poslovanja</t>
  </si>
  <si>
    <t>Dnevnice za službena putovanja i putni troškovi</t>
  </si>
  <si>
    <t xml:space="preserve">Dnevnice za službena putovanja   </t>
  </si>
  <si>
    <t>Troškovi vlastitog automobila na službenom putu</t>
  </si>
  <si>
    <t>Nadoknade troškova, darovi i potpore</t>
  </si>
  <si>
    <t>Troškovi prijevoza s posla i na posao</t>
  </si>
  <si>
    <t>Premije osiguranja prometnih sredstava</t>
  </si>
  <si>
    <t>Bankovne usluge i troškovi platnog prometa</t>
  </si>
  <si>
    <t>Trošak platnog prometa</t>
  </si>
  <si>
    <t>Članarine, nadoknade i slična davanja</t>
  </si>
  <si>
    <t>Članarine komori (HGK ili HOK) i doprinosi za javne ovlasti</t>
  </si>
  <si>
    <t>Porezi koji ne ovise o dobitku i pristojbe</t>
  </si>
  <si>
    <t>Porez (imovinski) na cestovna vozila, plovila i zrakoplove</t>
  </si>
  <si>
    <t>Troškovi prava korištenja (osim najmova)</t>
  </si>
  <si>
    <t>Trošak HRT pretplate</t>
  </si>
  <si>
    <t>Ostali troškovi poslovanja- nematerijalni</t>
  </si>
  <si>
    <t>Sudski troškovi i pristojbe (biljezi i sl)</t>
  </si>
  <si>
    <t>Financijski rashodi</t>
  </si>
  <si>
    <t>Zatezne kamate</t>
  </si>
  <si>
    <t>Ostale zatezne kamate</t>
  </si>
  <si>
    <t>Prihodi od prodaje proizvoda i usluga</t>
  </si>
  <si>
    <t>Prihodi od prodaje usluga</t>
  </si>
  <si>
    <t>Prihod od usluga popravaka i sl.-popravci na objektima</t>
  </si>
  <si>
    <t>Prihodi od usluga čišćenja i održavanja</t>
  </si>
  <si>
    <t>Prihodi od knjigovodstvenih usluga</t>
  </si>
  <si>
    <t>Prihodi od usluga prijevoza</t>
  </si>
  <si>
    <t>Prihodi od komunalnih usluga- održavanje javnih površina - groblja</t>
  </si>
  <si>
    <t>Prihodi od komunalnih usluga- održavanje javnih površina - naselja</t>
  </si>
  <si>
    <t>Prihodi od komunalnih usluga- održavanje lokalnih cesta</t>
  </si>
  <si>
    <t>Prihodi od komunalnih usluga- ukop pokojnika</t>
  </si>
  <si>
    <t>Prihodi od komunalnih usluga- održavanje poljskih puteva</t>
  </si>
  <si>
    <t>Prihodi od komunalnih usluga- održavanje kanala</t>
  </si>
  <si>
    <t>Prihodi od komunalnih usluga- kućanstva</t>
  </si>
  <si>
    <t>Prihodi od prodaje ostalih usluga</t>
  </si>
  <si>
    <r>
      <t xml:space="preserve">Troškovi drugih dohodaka </t>
    </r>
    <r>
      <rPr>
        <sz val="10"/>
        <rFont val="Arial"/>
        <family val="2"/>
        <charset val="238"/>
      </rPr>
      <t>(ugovora o djelu,akvizitera, trgov. putnika, konzultanata)</t>
    </r>
  </si>
  <si>
    <r>
      <t>Ostali troškovi na službenom putu</t>
    </r>
    <r>
      <rPr>
        <sz val="10"/>
        <rFont val="Arial"/>
        <family val="2"/>
        <charset val="238"/>
      </rPr>
      <t xml:space="preserve"> (trošak autoceste, tunela, parkiranja, trajekta i dr.)</t>
    </r>
  </si>
  <si>
    <r>
      <t xml:space="preserve">Trošak loko - vožnje </t>
    </r>
    <r>
      <rPr>
        <sz val="10"/>
        <rFont val="Arial"/>
        <family val="2"/>
        <charset val="238"/>
      </rPr>
      <t>(nadoknada za uporabu privatnog automobila u poslovne svrhe)</t>
    </r>
  </si>
  <si>
    <r>
      <t xml:space="preserve">Nadoknade za općekorisnu funkciju šuma </t>
    </r>
    <r>
      <rPr>
        <sz val="10"/>
        <rFont val="Arial"/>
        <family val="2"/>
        <charset val="238"/>
      </rPr>
      <t>(0,0265%)</t>
    </r>
  </si>
  <si>
    <r>
      <t xml:space="preserve">Uredski materijal </t>
    </r>
    <r>
      <rPr>
        <sz val="10"/>
        <rFont val="Arial"/>
        <family val="2"/>
        <charset val="238"/>
      </rPr>
      <t>(papir,registratori,olovke,tiskanice,toneri, USB stickovi, ulošci,kalendari,rokovnici,kuverte i sl.)</t>
    </r>
  </si>
  <si>
    <r>
      <t xml:space="preserve">Dizelsko gorivo, benzin i motorno ulje </t>
    </r>
    <r>
      <rPr>
        <sz val="10"/>
        <rFont val="Arial"/>
        <family val="2"/>
        <charset val="238"/>
      </rPr>
      <t>(za stroj i sl.)</t>
    </r>
  </si>
  <si>
    <t>Troškovi sirovina i materijala (za proizvodnju dobara i usluga)</t>
  </si>
  <si>
    <t>Ostali poslovni prihodi</t>
  </si>
  <si>
    <t>Prihodi od refundacija,dotacija,subvencija i nadoknada</t>
  </si>
  <si>
    <r>
      <t xml:space="preserve">Prihodi od ostalih nadoknada </t>
    </r>
    <r>
      <rPr>
        <sz val="8"/>
        <rFont val="Arial"/>
        <family val="2"/>
        <charset val="238"/>
      </rPr>
      <t>(npr. za pravo služnosti i slično)</t>
    </r>
  </si>
  <si>
    <t>Troškovi vanjskih usluga pri izradi dobara i obavljanja usluga</t>
  </si>
  <si>
    <t>Troškovi diskonta i nagodbi</t>
  </si>
  <si>
    <t>Ostali troškovi</t>
  </si>
  <si>
    <r>
      <t xml:space="preserve">Usluge održavanja i zaštite </t>
    </r>
    <r>
      <rPr>
        <sz val="10"/>
        <rFont val="Arial"/>
        <family val="2"/>
        <charset val="238"/>
      </rPr>
      <t>(servisne usluge)</t>
    </r>
  </si>
  <si>
    <t>Troškovi reprezentacije i promidžbe</t>
  </si>
  <si>
    <t>Ostali troškovi zaposlenika (potpore)</t>
  </si>
  <si>
    <t>Prihodi poslovanja od pruženih usluga - dimnjačarske usluge</t>
  </si>
  <si>
    <t>Prihodi poslovanja po posebnim propisima - grobna naknada</t>
  </si>
  <si>
    <t>Prihodi od dotacija i pomoći</t>
  </si>
  <si>
    <t>Troškovi nabave opreme (program za groblje,za snijeg..)</t>
  </si>
  <si>
    <t>Članarina LAG</t>
  </si>
  <si>
    <t>Prihodi od refundacija - HZZ</t>
  </si>
  <si>
    <t>Porez na tvrtku (naziv)</t>
  </si>
  <si>
    <t>Ostali poslovni rashodi</t>
  </si>
  <si>
    <r>
      <t>Troškovi obrazovanja i izobrazbe zaposlenika</t>
    </r>
    <r>
      <rPr>
        <sz val="10"/>
        <rFont val="Arial"/>
        <family val="2"/>
        <charset val="238"/>
      </rPr>
      <t xml:space="preserve"> (stručno obrazovanje,seminari,simpozij,stručni ispiti,stručno usavršavanje, prekvalifikacije,stručni i spec. Studij,doktorati, učenje jezika,zaštita na radu i sl.)</t>
    </r>
  </si>
  <si>
    <t>Račun iz
računskog plana</t>
  </si>
  <si>
    <t>Reprezentacija</t>
  </si>
  <si>
    <t>Reprezentacija 50% priznatih troškova</t>
  </si>
  <si>
    <t>Reprezentacija 50% nepriznatih troškova</t>
  </si>
  <si>
    <t>Troška PDV-a koji se ne može priznati</t>
  </si>
  <si>
    <t>Troškovi za priručnike, časopise i stručnu lilteraturu</t>
  </si>
  <si>
    <t>Ostali nespomenuti materijalni troškovi</t>
  </si>
  <si>
    <t xml:space="preserve">Troškovi preuzetih obveza iz ugovora </t>
  </si>
  <si>
    <t>Prihodi od komunalnih usluga- dimnjačar</t>
  </si>
  <si>
    <t>Prigodne nagrade (božićnice)</t>
  </si>
  <si>
    <t>Knjigovodstvene usluge</t>
  </si>
  <si>
    <t>Usluge savjetnika</t>
  </si>
  <si>
    <t>Prihodi od redovnih kamata</t>
  </si>
  <si>
    <t>Članarina turističkoj zajednici</t>
  </si>
  <si>
    <t>Doprinos za I. i II. Stup</t>
  </si>
  <si>
    <t>Premije osiguranja osoba</t>
  </si>
  <si>
    <t>F   I   N   A   N   C   I   J   S   K   I       P   L   A   N    D I LJ    G O R A    D.O.O.</t>
  </si>
  <si>
    <t>Usluge zaštite na radu i održavanja okolša</t>
  </si>
  <si>
    <t>Zatezne kamate na poreze, doprinise i dr. davanja</t>
  </si>
  <si>
    <t>Troškovi ukrasnog bilja</t>
  </si>
  <si>
    <t>ZA 2022. GODINU</t>
  </si>
  <si>
    <t>Plan za
2022.</t>
  </si>
  <si>
    <t>Prihod od prodaje ostalih usluga-održavanje vrtića</t>
  </si>
  <si>
    <t>Materijal za održavanje groblja</t>
  </si>
  <si>
    <t>Usluge koperanata na zajedničkim uslugama - UKOPI</t>
  </si>
  <si>
    <t>Nabavljene usluge tekućeg održavanja - KVAROVI</t>
  </si>
  <si>
    <t>Nabavljene usluge za investicijsko održavanje i popravak</t>
  </si>
  <si>
    <t>Zakupnina opreme</t>
  </si>
  <si>
    <t>Usluge zakupa</t>
  </si>
  <si>
    <t>Darovi djeci i slične potpore</t>
  </si>
  <si>
    <t xml:space="preserve">
Skupština na svojoj    V.    sjednici održanoj 01.12.2021. godine donosi: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</si>
</sst>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0"/>
      <color indexed="8"/>
      <name val="MS Sans Serif"/>
      <family val="2"/>
      <charset val="238"/>
    </font>
    <font>
      <b/>
      <sz val="12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2"/>
      <name val="Arial Narrow"/>
      <family val="2"/>
      <charset val="238"/>
    </font>
    <font>
      <b/>
      <sz val="14"/>
      <name val="Arial Narrow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FFB84F"/>
        <bgColor indexed="64"/>
      </patternFill>
    </fill>
    <fill>
      <patternFill patternType="solid">
        <fgColor rgb="FFFFD08B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29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/>
    <xf numFmtId="4" fontId="8" fillId="0" borderId="1" xfId="0" applyNumberFormat="1" applyFont="1" applyBorder="1"/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/>
    <xf numFmtId="0" fontId="8" fillId="0" borderId="0" xfId="0" applyFont="1"/>
    <xf numFmtId="0" fontId="2" fillId="0" borderId="0" xfId="0" applyFont="1" applyAlignment="1"/>
    <xf numFmtId="0" fontId="5" fillId="2" borderId="1" xfId="0" applyFont="1" applyFill="1" applyBorder="1" applyAlignment="1">
      <alignment horizontal="center" vertical="center" wrapText="1"/>
    </xf>
    <xf numFmtId="4" fontId="8" fillId="3" borderId="1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/>
    <xf numFmtId="0" fontId="1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4" fontId="8" fillId="5" borderId="1" xfId="0" applyNumberFormat="1" applyFont="1" applyFill="1" applyBorder="1"/>
    <xf numFmtId="0" fontId="1" fillId="6" borderId="4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13" fillId="0" borderId="1" xfId="0" applyFont="1" applyFill="1" applyBorder="1" applyAlignment="1">
      <alignment horizontal="center"/>
    </xf>
    <xf numFmtId="0" fontId="20" fillId="8" borderId="1" xfId="1" applyNumberFormat="1" applyFont="1" applyFill="1" applyBorder="1" applyAlignment="1" applyProtection="1">
      <alignment horizontal="left" vertical="center"/>
    </xf>
    <xf numFmtId="0" fontId="20" fillId="0" borderId="1" xfId="1" applyNumberFormat="1" applyFont="1" applyFill="1" applyBorder="1" applyAlignment="1" applyProtection="1">
      <alignment horizontal="left" vertical="center"/>
    </xf>
    <xf numFmtId="4" fontId="14" fillId="0" borderId="1" xfId="0" applyNumberFormat="1" applyFont="1" applyFill="1" applyBorder="1"/>
    <xf numFmtId="0" fontId="17" fillId="7" borderId="1" xfId="1" applyNumberFormat="1" applyFont="1" applyFill="1" applyBorder="1" applyAlignment="1" applyProtection="1">
      <alignment horizontal="left" vertical="center"/>
    </xf>
    <xf numFmtId="4" fontId="14" fillId="7" borderId="1" xfId="0" applyNumberFormat="1" applyFont="1" applyFill="1" applyBorder="1"/>
    <xf numFmtId="4" fontId="21" fillId="5" borderId="1" xfId="0" applyNumberFormat="1" applyFont="1" applyFill="1" applyBorder="1"/>
    <xf numFmtId="4" fontId="24" fillId="7" borderId="1" xfId="0" applyNumberFormat="1" applyFont="1" applyFill="1" applyBorder="1"/>
    <xf numFmtId="4" fontId="13" fillId="8" borderId="1" xfId="0" applyNumberFormat="1" applyFont="1" applyFill="1" applyBorder="1"/>
    <xf numFmtId="4" fontId="13" fillId="0" borderId="1" xfId="0" applyNumberFormat="1" applyFont="1" applyFill="1" applyBorder="1"/>
    <xf numFmtId="4" fontId="13" fillId="7" borderId="1" xfId="0" applyNumberFormat="1" applyFont="1" applyFill="1" applyBorder="1"/>
    <xf numFmtId="0" fontId="13" fillId="0" borderId="10" xfId="0" applyFont="1" applyFill="1" applyBorder="1" applyAlignment="1">
      <alignment horizontal="center"/>
    </xf>
    <xf numFmtId="0" fontId="22" fillId="5" borderId="10" xfId="1" applyNumberFormat="1" applyFont="1" applyFill="1" applyBorder="1" applyAlignment="1" applyProtection="1">
      <alignment horizontal="left" vertical="center"/>
    </xf>
    <xf numFmtId="0" fontId="23" fillId="7" borderId="10" xfId="1" applyNumberFormat="1" applyFont="1" applyFill="1" applyBorder="1" applyAlignment="1" applyProtection="1">
      <alignment horizontal="left" vertical="center"/>
    </xf>
    <xf numFmtId="0" fontId="25" fillId="8" borderId="10" xfId="1" applyNumberFormat="1" applyFont="1" applyFill="1" applyBorder="1" applyAlignment="1" applyProtection="1">
      <alignment horizontal="left" vertical="center"/>
    </xf>
    <xf numFmtId="0" fontId="25" fillId="0" borderId="10" xfId="1" applyNumberFormat="1" applyFont="1" applyFill="1" applyBorder="1" applyAlignment="1" applyProtection="1">
      <alignment horizontal="left" vertical="center"/>
    </xf>
    <xf numFmtId="0" fontId="22" fillId="7" borderId="10" xfId="1" applyNumberFormat="1" applyFont="1" applyFill="1" applyBorder="1" applyAlignment="1" applyProtection="1">
      <alignment horizontal="left" vertical="center"/>
    </xf>
    <xf numFmtId="0" fontId="25" fillId="0" borderId="11" xfId="1" applyNumberFormat="1" applyFont="1" applyFill="1" applyBorder="1" applyAlignment="1" applyProtection="1">
      <alignment horizontal="left" vertical="center"/>
    </xf>
    <xf numFmtId="4" fontId="13" fillId="0" borderId="12" xfId="0" applyNumberFormat="1" applyFont="1" applyFill="1" applyBorder="1"/>
    <xf numFmtId="0" fontId="14" fillId="0" borderId="1" xfId="0" applyFont="1" applyBorder="1" applyAlignment="1">
      <alignment horizontal="center"/>
    </xf>
    <xf numFmtId="0" fontId="17" fillId="6" borderId="1" xfId="1" applyNumberFormat="1" applyFont="1" applyFill="1" applyBorder="1" applyAlignment="1" applyProtection="1">
      <alignment horizontal="left" vertical="center"/>
    </xf>
    <xf numFmtId="4" fontId="15" fillId="6" borderId="1" xfId="0" applyNumberFormat="1" applyFont="1" applyFill="1" applyBorder="1" applyAlignment="1">
      <alignment horizontal="right"/>
    </xf>
    <xf numFmtId="4" fontId="14" fillId="7" borderId="1" xfId="0" applyNumberFormat="1" applyFont="1" applyFill="1" applyBorder="1" applyAlignment="1">
      <alignment horizontal="right"/>
    </xf>
    <xf numFmtId="4" fontId="14" fillId="8" borderId="1" xfId="0" applyNumberFormat="1" applyFont="1" applyFill="1" applyBorder="1" applyAlignment="1">
      <alignment horizontal="right"/>
    </xf>
    <xf numFmtId="4" fontId="14" fillId="0" borderId="1" xfId="0" applyNumberFormat="1" applyFont="1" applyFill="1" applyBorder="1" applyAlignment="1">
      <alignment horizontal="right"/>
    </xf>
    <xf numFmtId="0" fontId="14" fillId="0" borderId="2" xfId="1" applyNumberFormat="1" applyFont="1" applyFill="1" applyBorder="1" applyAlignment="1" applyProtection="1">
      <alignment horizontal="left" vertical="center"/>
    </xf>
    <xf numFmtId="4" fontId="14" fillId="0" borderId="4" xfId="0" applyNumberFormat="1" applyFont="1" applyFill="1" applyBorder="1" applyAlignment="1">
      <alignment horizontal="right"/>
    </xf>
    <xf numFmtId="0" fontId="16" fillId="6" borderId="8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4" fontId="24" fillId="0" borderId="1" xfId="0" applyNumberFormat="1" applyFont="1" applyFill="1" applyBorder="1"/>
    <xf numFmtId="0" fontId="17" fillId="0" borderId="0" xfId="1" applyNumberFormat="1" applyFont="1" applyFill="1" applyBorder="1" applyAlignment="1" applyProtection="1">
      <alignment horizontal="left" vertical="center"/>
    </xf>
    <xf numFmtId="0" fontId="18" fillId="0" borderId="0" xfId="0" applyNumberFormat="1" applyFont="1" applyFill="1" applyBorder="1" applyAlignment="1" applyProtection="1">
      <alignment horizontal="left" vertical="center" wrapText="1"/>
    </xf>
    <xf numFmtId="4" fontId="15" fillId="0" borderId="0" xfId="0" applyNumberFormat="1" applyFont="1" applyFill="1" applyBorder="1" applyAlignment="1">
      <alignment horizontal="right"/>
    </xf>
    <xf numFmtId="4" fontId="15" fillId="0" borderId="0" xfId="0" applyNumberFormat="1" applyFont="1" applyFill="1" applyBorder="1"/>
    <xf numFmtId="4" fontId="13" fillId="0" borderId="1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horizontal="center" vertical="center" wrapText="1"/>
    </xf>
    <xf numFmtId="0" fontId="25" fillId="9" borderId="10" xfId="1" applyNumberFormat="1" applyFont="1" applyFill="1" applyBorder="1" applyAlignment="1" applyProtection="1">
      <alignment horizontal="left" vertical="center"/>
    </xf>
    <xf numFmtId="4" fontId="13" fillId="9" borderId="1" xfId="0" applyNumberFormat="1" applyFont="1" applyFill="1" applyBorder="1"/>
    <xf numFmtId="0" fontId="15" fillId="6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25" fillId="0" borderId="13" xfId="1" applyNumberFormat="1" applyFont="1" applyFill="1" applyBorder="1" applyAlignment="1" applyProtection="1">
      <alignment horizontal="left" vertical="center"/>
    </xf>
    <xf numFmtId="4" fontId="13" fillId="0" borderId="14" xfId="0" applyNumberFormat="1" applyFont="1" applyFill="1" applyBorder="1"/>
    <xf numFmtId="0" fontId="0" fillId="0" borderId="0" xfId="0" applyAlignment="1">
      <alignment horizontal="left"/>
    </xf>
    <xf numFmtId="0" fontId="25" fillId="0" borderId="1" xfId="1" applyNumberFormat="1" applyFont="1" applyFill="1" applyBorder="1" applyAlignment="1" applyProtection="1">
      <alignment horizontal="left" vertical="center"/>
    </xf>
    <xf numFmtId="4" fontId="13" fillId="0" borderId="1" xfId="0" applyNumberFormat="1" applyFont="1" applyFill="1" applyBorder="1" applyAlignment="1">
      <alignment horizontal="left"/>
    </xf>
    <xf numFmtId="4" fontId="13" fillId="0" borderId="1" xfId="0" applyNumberFormat="1" applyFont="1" applyFill="1" applyBorder="1" applyAlignment="1">
      <alignment horizontal="right"/>
    </xf>
    <xf numFmtId="0" fontId="24" fillId="8" borderId="4" xfId="0" applyNumberFormat="1" applyFont="1" applyFill="1" applyBorder="1" applyAlignment="1" applyProtection="1">
      <alignment horizontal="left" vertical="center" wrapText="1"/>
    </xf>
    <xf numFmtId="0" fontId="20" fillId="0" borderId="1" xfId="1" applyNumberFormat="1" applyFont="1" applyFill="1" applyBorder="1" applyAlignment="1" applyProtection="1">
      <alignment horizontal="left" vertical="center" wrapText="1"/>
    </xf>
    <xf numFmtId="4" fontId="14" fillId="0" borderId="1" xfId="0" applyNumberFormat="1" applyFont="1" applyFill="1" applyBorder="1" applyAlignment="1">
      <alignment horizontal="right" wrapText="1"/>
    </xf>
    <xf numFmtId="4" fontId="14" fillId="0" borderId="1" xfId="0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26" fillId="0" borderId="0" xfId="0" applyFont="1" applyAlignment="1">
      <alignment vertical="center"/>
    </xf>
    <xf numFmtId="0" fontId="10" fillId="0" borderId="3" xfId="0" applyNumberFormat="1" applyFont="1" applyFill="1" applyBorder="1" applyAlignment="1" applyProtection="1">
      <alignment horizontal="right" vertical="center" wrapText="1"/>
    </xf>
    <xf numFmtId="0" fontId="10" fillId="0" borderId="4" xfId="0" applyNumberFormat="1" applyFont="1" applyFill="1" applyBorder="1" applyAlignment="1" applyProtection="1">
      <alignment horizontal="righ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8" fillId="5" borderId="1" xfId="0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8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right"/>
    </xf>
    <xf numFmtId="0" fontId="19" fillId="0" borderId="1" xfId="0" applyNumberFormat="1" applyFont="1" applyFill="1" applyBorder="1" applyAlignment="1" applyProtection="1">
      <alignment horizontal="left" vertical="center" wrapText="1"/>
    </xf>
    <xf numFmtId="0" fontId="19" fillId="8" borderId="1" xfId="0" applyNumberFormat="1" applyFont="1" applyFill="1" applyBorder="1" applyAlignment="1" applyProtection="1">
      <alignment horizontal="left" vertical="center" wrapText="1"/>
    </xf>
    <xf numFmtId="0" fontId="19" fillId="7" borderId="1" xfId="0" applyNumberFormat="1" applyFont="1" applyFill="1" applyBorder="1" applyAlignment="1" applyProtection="1">
      <alignment horizontal="left" vertical="center" wrapText="1"/>
    </xf>
    <xf numFmtId="0" fontId="19" fillId="0" borderId="2" xfId="0" applyNumberFormat="1" applyFont="1" applyFill="1" applyBorder="1" applyAlignment="1" applyProtection="1">
      <alignment horizontal="left" vertical="center" wrapText="1"/>
    </xf>
    <xf numFmtId="0" fontId="19" fillId="0" borderId="3" xfId="0" applyNumberFormat="1" applyFont="1" applyFill="1" applyBorder="1" applyAlignment="1" applyProtection="1">
      <alignment horizontal="left" vertical="center" wrapText="1"/>
    </xf>
    <xf numFmtId="0" fontId="19" fillId="0" borderId="4" xfId="0" applyNumberFormat="1" applyFont="1" applyFill="1" applyBorder="1" applyAlignment="1" applyProtection="1">
      <alignment horizontal="left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5" fillId="0" borderId="2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8" fillId="6" borderId="1" xfId="0" applyNumberFormat="1" applyFont="1" applyFill="1" applyBorder="1" applyAlignment="1" applyProtection="1">
      <alignment horizontal="left" vertical="center" wrapText="1"/>
    </xf>
    <xf numFmtId="0" fontId="24" fillId="0" borderId="2" xfId="0" applyNumberFormat="1" applyFont="1" applyFill="1" applyBorder="1" applyAlignment="1" applyProtection="1">
      <alignment horizontal="left" vertical="center" wrapText="1"/>
    </xf>
    <xf numFmtId="0" fontId="24" fillId="0" borderId="3" xfId="0" applyNumberFormat="1" applyFont="1" applyFill="1" applyBorder="1" applyAlignment="1" applyProtection="1">
      <alignment horizontal="left" vertical="center" wrapText="1"/>
    </xf>
    <xf numFmtId="0" fontId="24" fillId="0" borderId="4" xfId="0" applyNumberFormat="1" applyFont="1" applyFill="1" applyBorder="1" applyAlignment="1" applyProtection="1">
      <alignment horizontal="left" vertical="center" wrapText="1"/>
    </xf>
    <xf numFmtId="0" fontId="24" fillId="8" borderId="2" xfId="0" applyNumberFormat="1" applyFont="1" applyFill="1" applyBorder="1" applyAlignment="1" applyProtection="1">
      <alignment horizontal="left" vertical="center" wrapText="1"/>
    </xf>
    <xf numFmtId="0" fontId="24" fillId="8" borderId="3" xfId="0" applyNumberFormat="1" applyFont="1" applyFill="1" applyBorder="1" applyAlignment="1" applyProtection="1">
      <alignment horizontal="left" vertical="center" wrapText="1"/>
    </xf>
    <xf numFmtId="0" fontId="24" fillId="0" borderId="1" xfId="0" applyNumberFormat="1" applyFont="1" applyFill="1" applyBorder="1" applyAlignment="1" applyProtection="1">
      <alignment horizontal="left" vertical="center" wrapText="1"/>
    </xf>
    <xf numFmtId="0" fontId="24" fillId="8" borderId="1" xfId="0" applyNumberFormat="1" applyFont="1" applyFill="1" applyBorder="1" applyAlignment="1" applyProtection="1">
      <alignment horizontal="left" vertical="center" wrapText="1"/>
    </xf>
    <xf numFmtId="0" fontId="13" fillId="0" borderId="2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left"/>
    </xf>
    <xf numFmtId="0" fontId="21" fillId="0" borderId="3" xfId="0" applyFont="1" applyFill="1" applyBorder="1" applyAlignment="1">
      <alignment horizontal="left"/>
    </xf>
    <xf numFmtId="0" fontId="21" fillId="0" borderId="4" xfId="0" applyFont="1" applyFill="1" applyBorder="1" applyAlignment="1">
      <alignment horizontal="left"/>
    </xf>
    <xf numFmtId="0" fontId="24" fillId="0" borderId="12" xfId="0" applyNumberFormat="1" applyFont="1" applyFill="1" applyBorder="1" applyAlignment="1" applyProtection="1">
      <alignment horizontal="left" vertical="center" wrapText="1"/>
    </xf>
    <xf numFmtId="0" fontId="24" fillId="8" borderId="4" xfId="0" applyNumberFormat="1" applyFont="1" applyFill="1" applyBorder="1" applyAlignment="1" applyProtection="1">
      <alignment horizontal="left" vertical="center" wrapText="1"/>
    </xf>
    <xf numFmtId="0" fontId="24" fillId="7" borderId="1" xfId="0" applyNumberFormat="1" applyFont="1" applyFill="1" applyBorder="1" applyAlignment="1" applyProtection="1">
      <alignment horizontal="left" vertical="center" wrapText="1"/>
    </xf>
    <xf numFmtId="0" fontId="24" fillId="9" borderId="1" xfId="0" applyNumberFormat="1" applyFont="1" applyFill="1" applyBorder="1" applyAlignment="1" applyProtection="1">
      <alignment horizontal="left" vertical="center" wrapText="1"/>
    </xf>
    <xf numFmtId="0" fontId="24" fillId="0" borderId="14" xfId="0" applyNumberFormat="1" applyFont="1" applyFill="1" applyBorder="1" applyAlignment="1" applyProtection="1">
      <alignment horizontal="left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23" fillId="5" borderId="1" xfId="0" applyNumberFormat="1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2">
    <cellStyle name="Normal_Podaci" xfId="1"/>
    <cellStyle name="Obično" xfId="0" builtinId="0"/>
  </cellStyles>
  <dxfs count="0"/>
  <tableStyles count="0" defaultTableStyle="TableStyleMedium9" defaultPivotStyle="PivotStyleLight16"/>
  <colors>
    <mruColors>
      <color rgb="FFFFD08B"/>
      <color rgb="FFFFB84F"/>
      <color rgb="FF00CC66"/>
      <color rgb="FF66FF66"/>
      <color rgb="FFFF9966"/>
      <color rgb="FF00CC99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23813</xdr:colOff>
      <xdr:row>10</xdr:row>
      <xdr:rowOff>111125</xdr:rowOff>
    </xdr:from>
    <xdr:ext cx="184731" cy="264560"/>
    <xdr:sp macro="" textlink="">
      <xdr:nvSpPr>
        <xdr:cNvPr id="2" name="TekstniOkvir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263063" y="254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hr-HR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82"/>
  <sheetViews>
    <sheetView zoomScaleNormal="100" workbookViewId="0">
      <selection activeCell="G4" sqref="G4"/>
    </sheetView>
  </sheetViews>
  <sheetFormatPr defaultRowHeight="15.75"/>
  <cols>
    <col min="1" max="1" width="13.140625" style="6" customWidth="1"/>
    <col min="2" max="4" width="9.140625" style="6"/>
    <col min="5" max="5" width="20.85546875" style="6" customWidth="1"/>
    <col min="6" max="6" width="12.7109375" style="6" hidden="1" customWidth="1"/>
    <col min="7" max="7" width="16.28515625" style="6" customWidth="1"/>
    <col min="8" max="16384" width="9.140625" style="6"/>
  </cols>
  <sheetData>
    <row r="2" spans="1:7" ht="60" customHeight="1">
      <c r="A2" s="79" t="s">
        <v>160</v>
      </c>
      <c r="B2" s="80"/>
      <c r="C2" s="80"/>
      <c r="D2" s="80"/>
      <c r="E2" s="80"/>
      <c r="F2" s="80"/>
      <c r="G2" s="80"/>
    </row>
    <row r="3" spans="1:7">
      <c r="A3" s="11"/>
      <c r="B3" s="11"/>
      <c r="C3" s="11"/>
      <c r="D3" s="11"/>
      <c r="E3" s="11"/>
      <c r="F3" s="11"/>
      <c r="G3" s="11"/>
    </row>
    <row r="6" spans="1:7" ht="18">
      <c r="A6" s="81" t="s">
        <v>146</v>
      </c>
      <c r="B6" s="81"/>
      <c r="C6" s="81"/>
      <c r="D6" s="81"/>
      <c r="E6" s="81"/>
      <c r="F6" s="81"/>
      <c r="G6" s="81"/>
    </row>
    <row r="7" spans="1:7" ht="20.25" customHeight="1">
      <c r="A7" s="82" t="s">
        <v>150</v>
      </c>
      <c r="B7" s="82"/>
      <c r="C7" s="82"/>
      <c r="D7" s="82"/>
      <c r="E7" s="82"/>
      <c r="F7" s="82"/>
      <c r="G7" s="82"/>
    </row>
    <row r="9" spans="1:7" ht="31.5">
      <c r="A9" s="77" t="s">
        <v>21</v>
      </c>
      <c r="B9" s="77"/>
      <c r="C9" s="77"/>
      <c r="D9" s="77"/>
      <c r="E9" s="78"/>
      <c r="F9" s="17" t="s">
        <v>31</v>
      </c>
      <c r="G9" s="18" t="s">
        <v>151</v>
      </c>
    </row>
    <row r="10" spans="1:7">
      <c r="A10" s="83">
        <v>1</v>
      </c>
      <c r="B10" s="84"/>
      <c r="C10" s="84"/>
      <c r="D10" s="84"/>
      <c r="E10" s="85"/>
      <c r="F10" s="8">
        <v>2</v>
      </c>
      <c r="G10" s="8">
        <v>3</v>
      </c>
    </row>
    <row r="11" spans="1:7">
      <c r="A11" s="86" t="s">
        <v>9</v>
      </c>
      <c r="B11" s="86"/>
      <c r="C11" s="86"/>
      <c r="D11" s="86"/>
      <c r="E11" s="86"/>
      <c r="F11" s="9">
        <f>'Financijski plan - prihodi'!F5</f>
        <v>11499</v>
      </c>
      <c r="G11" s="9">
        <f>'Financijski plan - prihodi'!G5</f>
        <v>748400.02</v>
      </c>
    </row>
    <row r="12" spans="1:7" ht="18">
      <c r="A12" s="75"/>
      <c r="B12" s="75"/>
      <c r="C12" s="75"/>
      <c r="D12" s="75"/>
      <c r="E12" s="76"/>
      <c r="F12" s="7">
        <f>SUM(F11)</f>
        <v>11499</v>
      </c>
      <c r="G12" s="7">
        <f t="shared" ref="G12" si="0">SUM(G11)</f>
        <v>748400.02</v>
      </c>
    </row>
    <row r="13" spans="1:7">
      <c r="A13" s="86" t="s">
        <v>10</v>
      </c>
      <c r="B13" s="86"/>
      <c r="C13" s="86"/>
      <c r="D13" s="86"/>
      <c r="E13" s="86"/>
      <c r="F13" s="9">
        <f>'Financijski plan - rashodi'!G5</f>
        <v>16124.09</v>
      </c>
      <c r="G13" s="9">
        <f>'Financijski plan - rashodi'!H5</f>
        <v>746650</v>
      </c>
    </row>
    <row r="14" spans="1:7" ht="18">
      <c r="A14" s="75"/>
      <c r="B14" s="75"/>
      <c r="C14" s="75"/>
      <c r="D14" s="75"/>
      <c r="E14" s="76"/>
      <c r="F14" s="7">
        <f>SUM(F13)</f>
        <v>16124.09</v>
      </c>
      <c r="G14" s="7">
        <f t="shared" ref="G14" si="1">SUM(G13)</f>
        <v>746650</v>
      </c>
    </row>
    <row r="15" spans="1:7" ht="18">
      <c r="A15" s="87" t="s">
        <v>11</v>
      </c>
      <c r="B15" s="87"/>
      <c r="C15" s="87"/>
      <c r="D15" s="87"/>
      <c r="E15" s="87"/>
      <c r="F15" s="19">
        <f>F11-F13</f>
        <v>-4625.09</v>
      </c>
      <c r="G15" s="19">
        <f t="shared" ref="G15" si="2">G11-G13</f>
        <v>1750.0200000000186</v>
      </c>
    </row>
    <row r="18" spans="1:7" ht="31.5">
      <c r="A18" s="77" t="s">
        <v>22</v>
      </c>
      <c r="B18" s="77"/>
      <c r="C18" s="77"/>
      <c r="D18" s="77"/>
      <c r="E18" s="78"/>
      <c r="F18" s="20" t="s">
        <v>31</v>
      </c>
      <c r="G18" s="21" t="s">
        <v>151</v>
      </c>
    </row>
    <row r="19" spans="1:7">
      <c r="A19" s="83">
        <v>1</v>
      </c>
      <c r="B19" s="84"/>
      <c r="C19" s="84"/>
      <c r="D19" s="84"/>
      <c r="E19" s="85"/>
      <c r="F19" s="8">
        <v>2</v>
      </c>
      <c r="G19" s="8">
        <v>3</v>
      </c>
    </row>
    <row r="20" spans="1:7">
      <c r="A20" s="86" t="s">
        <v>16</v>
      </c>
      <c r="B20" s="86"/>
      <c r="C20" s="86"/>
      <c r="D20" s="86"/>
      <c r="E20" s="86"/>
      <c r="F20" s="9">
        <f>'Financijski plan - prihodi'!F15</f>
        <v>0</v>
      </c>
      <c r="G20" s="9">
        <v>0</v>
      </c>
    </row>
    <row r="21" spans="1:7">
      <c r="A21" s="86" t="s">
        <v>17</v>
      </c>
      <c r="B21" s="86"/>
      <c r="C21" s="86"/>
      <c r="D21" s="86"/>
      <c r="E21" s="86"/>
      <c r="F21" s="9">
        <v>0</v>
      </c>
      <c r="G21" s="9">
        <v>0</v>
      </c>
    </row>
    <row r="22" spans="1:7" s="10" customFormat="1" ht="18">
      <c r="A22" s="92" t="s">
        <v>18</v>
      </c>
      <c r="B22" s="92"/>
      <c r="C22" s="92"/>
      <c r="D22" s="92"/>
      <c r="E22" s="92"/>
      <c r="F22" s="13">
        <f>F20-F21</f>
        <v>0</v>
      </c>
      <c r="G22" s="13">
        <f t="shared" ref="G22" si="3">G20-G21</f>
        <v>0</v>
      </c>
    </row>
    <row r="25" spans="1:7" ht="31.5">
      <c r="A25" s="77" t="s">
        <v>23</v>
      </c>
      <c r="B25" s="77"/>
      <c r="C25" s="77"/>
      <c r="D25" s="77"/>
      <c r="E25" s="78"/>
      <c r="F25" s="14" t="s">
        <v>31</v>
      </c>
      <c r="G25" s="15" t="s">
        <v>151</v>
      </c>
    </row>
    <row r="26" spans="1:7">
      <c r="A26" s="83">
        <v>1</v>
      </c>
      <c r="B26" s="84"/>
      <c r="C26" s="84"/>
      <c r="D26" s="84"/>
      <c r="E26" s="85"/>
      <c r="F26" s="8">
        <v>2</v>
      </c>
      <c r="G26" s="8">
        <v>3</v>
      </c>
    </row>
    <row r="27" spans="1:7">
      <c r="A27" s="88" t="s">
        <v>19</v>
      </c>
      <c r="B27" s="89"/>
      <c r="C27" s="89"/>
      <c r="D27" s="89"/>
      <c r="E27" s="90"/>
      <c r="F27" s="9">
        <v>0</v>
      </c>
      <c r="G27" s="16">
        <v>0</v>
      </c>
    </row>
    <row r="28" spans="1:7" ht="33" customHeight="1">
      <c r="A28" s="91" t="s">
        <v>20</v>
      </c>
      <c r="B28" s="91"/>
      <c r="C28" s="91"/>
      <c r="D28" s="91"/>
      <c r="E28" s="91"/>
      <c r="F28" s="13">
        <f>F15+F22+F27</f>
        <v>-4625.09</v>
      </c>
      <c r="G28" s="13">
        <f t="shared" ref="G28" si="4">G15+G22+G27</f>
        <v>1750.0200000000186</v>
      </c>
    </row>
    <row r="40" ht="15.75" customHeight="1"/>
    <row r="41" ht="15.75" customHeight="1"/>
    <row r="42" ht="15.75" customHeight="1"/>
    <row r="43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31.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1" ht="15.75" customHeight="1"/>
    <row r="72" ht="15.75" customHeight="1"/>
    <row r="73" ht="15.75" customHeight="1"/>
    <row r="74" ht="15.75" customHeight="1"/>
    <row r="75" ht="15.75" customHeight="1"/>
    <row r="77" ht="15.75" customHeight="1"/>
    <row r="78" ht="15.75" customHeight="1"/>
    <row r="79" ht="15.75" customHeight="1"/>
    <row r="81" ht="15.75" customHeight="1"/>
    <row r="82" ht="15.75" customHeight="1"/>
  </sheetData>
  <mergeCells count="19">
    <mergeCell ref="A15:E15"/>
    <mergeCell ref="A25:E25"/>
    <mergeCell ref="A26:E26"/>
    <mergeCell ref="A27:E27"/>
    <mergeCell ref="A28:E28"/>
    <mergeCell ref="A18:E18"/>
    <mergeCell ref="A19:E19"/>
    <mergeCell ref="A20:E20"/>
    <mergeCell ref="A21:E21"/>
    <mergeCell ref="A22:E22"/>
    <mergeCell ref="A12:E12"/>
    <mergeCell ref="A14:E14"/>
    <mergeCell ref="A9:E9"/>
    <mergeCell ref="A2:G2"/>
    <mergeCell ref="A6:G6"/>
    <mergeCell ref="A7:G7"/>
    <mergeCell ref="A10:E10"/>
    <mergeCell ref="A11:E11"/>
    <mergeCell ref="A13:E13"/>
  </mergeCells>
  <pageMargins left="0.70866141732283472" right="0.43307086614173229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1"/>
  <sheetViews>
    <sheetView zoomScale="120" zoomScaleNormal="120" workbookViewId="0">
      <selection activeCell="G20" sqref="G20"/>
    </sheetView>
  </sheetViews>
  <sheetFormatPr defaultRowHeight="15"/>
  <cols>
    <col min="1" max="1" width="13" customWidth="1"/>
    <col min="6" max="6" width="12.5703125" hidden="1" customWidth="1"/>
    <col min="7" max="7" width="15.5703125" customWidth="1"/>
    <col min="8" max="8" width="3.42578125" customWidth="1"/>
  </cols>
  <sheetData>
    <row r="1" spans="1:7" ht="15.75">
      <c r="A1" s="1" t="s">
        <v>0</v>
      </c>
      <c r="B1" s="1"/>
      <c r="C1" s="1"/>
      <c r="D1" s="1"/>
      <c r="E1" s="1"/>
      <c r="F1" s="1"/>
      <c r="G1" s="1"/>
    </row>
    <row r="2" spans="1:7" ht="41.25" customHeight="1">
      <c r="A2" s="58" t="s">
        <v>130</v>
      </c>
      <c r="B2" s="99" t="s">
        <v>3</v>
      </c>
      <c r="C2" s="99"/>
      <c r="D2" s="99"/>
      <c r="E2" s="99"/>
      <c r="F2" s="61" t="s">
        <v>30</v>
      </c>
      <c r="G2" s="62" t="s">
        <v>151</v>
      </c>
    </row>
    <row r="3" spans="1:7">
      <c r="A3" s="42">
        <v>1</v>
      </c>
      <c r="B3" s="100">
        <v>2</v>
      </c>
      <c r="C3" s="101"/>
      <c r="D3" s="101"/>
      <c r="E3" s="101"/>
      <c r="F3" s="42">
        <v>3</v>
      </c>
      <c r="G3" s="42">
        <v>4</v>
      </c>
    </row>
    <row r="4" spans="1:7">
      <c r="A4" s="42"/>
      <c r="B4" s="102" t="s">
        <v>13</v>
      </c>
      <c r="C4" s="103"/>
      <c r="D4" s="103"/>
      <c r="E4" s="103"/>
      <c r="F4" s="42"/>
      <c r="G4" s="42"/>
    </row>
    <row r="5" spans="1:7">
      <c r="A5" s="43">
        <v>7</v>
      </c>
      <c r="B5" s="104" t="s">
        <v>2</v>
      </c>
      <c r="C5" s="104"/>
      <c r="D5" s="104"/>
      <c r="E5" s="104"/>
      <c r="F5" s="44">
        <f>SUM(F6+F24)</f>
        <v>11499</v>
      </c>
      <c r="G5" s="44">
        <f>SUM(G6+G22+G24)</f>
        <v>748400.02</v>
      </c>
    </row>
    <row r="6" spans="1:7">
      <c r="A6" s="27">
        <v>75</v>
      </c>
      <c r="B6" s="95" t="s">
        <v>91</v>
      </c>
      <c r="C6" s="95"/>
      <c r="D6" s="95"/>
      <c r="E6" s="95"/>
      <c r="F6" s="45">
        <f>SUM(F7)</f>
        <v>11499</v>
      </c>
      <c r="G6" s="45">
        <f>SUM(G7)</f>
        <v>708400</v>
      </c>
    </row>
    <row r="7" spans="1:7" ht="18" customHeight="1">
      <c r="A7" s="24">
        <v>751</v>
      </c>
      <c r="B7" s="94" t="s">
        <v>92</v>
      </c>
      <c r="C7" s="94"/>
      <c r="D7" s="94"/>
      <c r="E7" s="94"/>
      <c r="F7" s="46">
        <f>SUM(F8:F30)</f>
        <v>11499</v>
      </c>
      <c r="G7" s="46">
        <f>SUM(G8:G20)</f>
        <v>708400</v>
      </c>
    </row>
    <row r="8" spans="1:7" ht="27" customHeight="1">
      <c r="A8" s="25">
        <v>75100</v>
      </c>
      <c r="B8" s="93" t="s">
        <v>93</v>
      </c>
      <c r="C8" s="93"/>
      <c r="D8" s="93"/>
      <c r="E8" s="93"/>
      <c r="F8" s="47">
        <v>0</v>
      </c>
      <c r="G8" s="26">
        <v>0</v>
      </c>
    </row>
    <row r="9" spans="1:7" ht="13.5" customHeight="1">
      <c r="A9" s="25">
        <v>75101</v>
      </c>
      <c r="B9" s="93" t="s">
        <v>94</v>
      </c>
      <c r="C9" s="93"/>
      <c r="D9" s="93"/>
      <c r="E9" s="93"/>
      <c r="F9" s="47">
        <v>0</v>
      </c>
      <c r="G9" s="47">
        <v>32000</v>
      </c>
    </row>
    <row r="10" spans="1:7" ht="15.75" customHeight="1">
      <c r="A10" s="25">
        <v>75130</v>
      </c>
      <c r="B10" s="93" t="s">
        <v>95</v>
      </c>
      <c r="C10" s="93"/>
      <c r="D10" s="93"/>
      <c r="E10" s="93"/>
      <c r="F10" s="47">
        <v>11500</v>
      </c>
      <c r="G10" s="26">
        <v>30000</v>
      </c>
    </row>
    <row r="11" spans="1:7" ht="15" customHeight="1">
      <c r="A11" s="25">
        <v>75140</v>
      </c>
      <c r="B11" s="93" t="s">
        <v>96</v>
      </c>
      <c r="C11" s="93"/>
      <c r="D11" s="93"/>
      <c r="E11" s="93"/>
      <c r="F11" s="47">
        <v>0</v>
      </c>
      <c r="G11" s="26">
        <v>0</v>
      </c>
    </row>
    <row r="12" spans="1:7" ht="26.25" customHeight="1">
      <c r="A12" s="25">
        <v>75150</v>
      </c>
      <c r="B12" s="93" t="s">
        <v>97</v>
      </c>
      <c r="C12" s="93"/>
      <c r="D12" s="93"/>
      <c r="E12" s="93"/>
      <c r="F12" s="47">
        <v>0</v>
      </c>
      <c r="G12" s="47">
        <v>118400</v>
      </c>
    </row>
    <row r="13" spans="1:7" ht="26.25" customHeight="1">
      <c r="A13" s="25">
        <v>75151</v>
      </c>
      <c r="B13" s="93" t="s">
        <v>98</v>
      </c>
      <c r="C13" s="93"/>
      <c r="D13" s="93"/>
      <c r="E13" s="93"/>
      <c r="F13" s="47">
        <v>0</v>
      </c>
      <c r="G13" s="26">
        <v>108000</v>
      </c>
    </row>
    <row r="14" spans="1:7" ht="24.75" customHeight="1">
      <c r="A14" s="48">
        <v>75152</v>
      </c>
      <c r="B14" s="93" t="s">
        <v>99</v>
      </c>
      <c r="C14" s="93"/>
      <c r="D14" s="93"/>
      <c r="E14" s="93"/>
      <c r="F14" s="49">
        <v>0</v>
      </c>
      <c r="G14" s="26">
        <v>192000</v>
      </c>
    </row>
    <row r="15" spans="1:7" ht="24" customHeight="1">
      <c r="A15" s="25">
        <v>75155</v>
      </c>
      <c r="B15" s="93" t="s">
        <v>100</v>
      </c>
      <c r="C15" s="93"/>
      <c r="D15" s="93"/>
      <c r="E15" s="93"/>
      <c r="F15" s="47">
        <v>0</v>
      </c>
      <c r="G15" s="26">
        <v>40000</v>
      </c>
    </row>
    <row r="16" spans="1:7" ht="26.25" customHeight="1">
      <c r="A16" s="25">
        <v>75156</v>
      </c>
      <c r="B16" s="93" t="s">
        <v>101</v>
      </c>
      <c r="C16" s="93"/>
      <c r="D16" s="93"/>
      <c r="E16" s="93"/>
      <c r="F16" s="47">
        <v>0</v>
      </c>
      <c r="G16" s="47">
        <v>48000</v>
      </c>
    </row>
    <row r="17" spans="1:7" ht="23.25" customHeight="1">
      <c r="A17" s="25">
        <v>75157</v>
      </c>
      <c r="B17" s="93" t="s">
        <v>102</v>
      </c>
      <c r="C17" s="93"/>
      <c r="D17" s="93"/>
      <c r="E17" s="93"/>
      <c r="F17" s="47">
        <v>0</v>
      </c>
      <c r="G17" s="47">
        <v>80000</v>
      </c>
    </row>
    <row r="18" spans="1:7" ht="14.25" customHeight="1">
      <c r="A18" s="25">
        <v>75158</v>
      </c>
      <c r="B18" s="93" t="s">
        <v>103</v>
      </c>
      <c r="C18" s="93"/>
      <c r="D18" s="93"/>
      <c r="E18" s="93"/>
      <c r="F18" s="47">
        <v>0</v>
      </c>
      <c r="G18" s="26">
        <v>40000</v>
      </c>
    </row>
    <row r="19" spans="1:7" ht="14.25" customHeight="1">
      <c r="A19" s="25">
        <v>75159</v>
      </c>
      <c r="B19" s="93" t="s">
        <v>138</v>
      </c>
      <c r="C19" s="93"/>
      <c r="D19" s="93"/>
      <c r="E19" s="93"/>
      <c r="F19" s="47">
        <v>0</v>
      </c>
      <c r="G19" s="26">
        <v>0</v>
      </c>
    </row>
    <row r="20" spans="1:7">
      <c r="A20" s="25">
        <v>75190</v>
      </c>
      <c r="B20" s="93" t="s">
        <v>104</v>
      </c>
      <c r="C20" s="93"/>
      <c r="D20" s="93"/>
      <c r="E20" s="93"/>
      <c r="F20" s="47">
        <v>0</v>
      </c>
      <c r="G20" s="26">
        <v>20000</v>
      </c>
    </row>
    <row r="21" spans="1:7" s="73" customFormat="1" ht="28.5" customHeight="1">
      <c r="A21" s="70">
        <v>75191</v>
      </c>
      <c r="B21" s="96" t="s">
        <v>152</v>
      </c>
      <c r="C21" s="97"/>
      <c r="D21" s="97"/>
      <c r="E21" s="98"/>
      <c r="F21" s="71"/>
      <c r="G21" s="72">
        <v>10000</v>
      </c>
    </row>
    <row r="22" spans="1:7">
      <c r="A22" s="27">
        <v>77</v>
      </c>
      <c r="B22" s="95" t="s">
        <v>112</v>
      </c>
      <c r="C22" s="95"/>
      <c r="D22" s="95"/>
      <c r="E22" s="95"/>
      <c r="F22" s="45">
        <v>-1</v>
      </c>
      <c r="G22" s="28">
        <f>SUM(G23)</f>
        <v>0.02</v>
      </c>
    </row>
    <row r="23" spans="1:7" ht="15" customHeight="1">
      <c r="A23" s="25">
        <v>77100</v>
      </c>
      <c r="B23" s="93" t="s">
        <v>142</v>
      </c>
      <c r="C23" s="93"/>
      <c r="D23" s="93"/>
      <c r="E23" s="93"/>
      <c r="F23" s="47">
        <v>0</v>
      </c>
      <c r="G23" s="26">
        <v>0.02</v>
      </c>
    </row>
    <row r="24" spans="1:7" ht="15.75" customHeight="1">
      <c r="A24" s="27">
        <v>78</v>
      </c>
      <c r="B24" s="95" t="s">
        <v>112</v>
      </c>
      <c r="C24" s="95"/>
      <c r="D24" s="95"/>
      <c r="E24" s="95"/>
      <c r="F24" s="45">
        <v>0</v>
      </c>
      <c r="G24" s="28">
        <f>SUM(G25)</f>
        <v>40000</v>
      </c>
    </row>
    <row r="25" spans="1:7" ht="24.75" customHeight="1">
      <c r="A25" s="24">
        <v>783</v>
      </c>
      <c r="B25" s="94" t="s">
        <v>113</v>
      </c>
      <c r="C25" s="94"/>
      <c r="D25" s="94"/>
      <c r="E25" s="94"/>
      <c r="F25" s="46">
        <f>SUM(F26:F30)</f>
        <v>0</v>
      </c>
      <c r="G25" s="46">
        <f>SUM(G27:G30)</f>
        <v>40000</v>
      </c>
    </row>
    <row r="26" spans="1:7" ht="13.5" customHeight="1">
      <c r="A26" s="25">
        <v>78300</v>
      </c>
      <c r="B26" s="93" t="s">
        <v>126</v>
      </c>
      <c r="C26" s="93"/>
      <c r="D26" s="93"/>
      <c r="E26" s="93"/>
      <c r="F26" s="47">
        <v>0</v>
      </c>
      <c r="G26" s="26">
        <v>0</v>
      </c>
    </row>
    <row r="27" spans="1:7" ht="15" customHeight="1">
      <c r="A27" s="25">
        <v>78330</v>
      </c>
      <c r="B27" s="93" t="s">
        <v>123</v>
      </c>
      <c r="C27" s="93"/>
      <c r="D27" s="93"/>
      <c r="E27" s="93"/>
      <c r="F27" s="47">
        <v>0</v>
      </c>
      <c r="G27" s="26">
        <v>40000</v>
      </c>
    </row>
    <row r="28" spans="1:7" ht="22.5" customHeight="1">
      <c r="A28" s="25">
        <v>78390</v>
      </c>
      <c r="B28" s="93" t="s">
        <v>114</v>
      </c>
      <c r="C28" s="93"/>
      <c r="D28" s="93"/>
      <c r="E28" s="93"/>
      <c r="F28" s="47">
        <v>0</v>
      </c>
      <c r="G28" s="26">
        <v>0</v>
      </c>
    </row>
    <row r="29" spans="1:7" ht="24.75" customHeight="1">
      <c r="A29" s="25">
        <v>78500</v>
      </c>
      <c r="B29" s="93" t="s">
        <v>112</v>
      </c>
      <c r="C29" s="93"/>
      <c r="D29" s="93"/>
      <c r="E29" s="93"/>
      <c r="F29" s="47">
        <v>0</v>
      </c>
      <c r="G29" s="26">
        <v>0</v>
      </c>
    </row>
    <row r="30" spans="1:7" ht="24.75" customHeight="1">
      <c r="A30" s="25">
        <v>78392</v>
      </c>
      <c r="B30" s="93" t="s">
        <v>122</v>
      </c>
      <c r="C30" s="93"/>
      <c r="D30" s="93"/>
      <c r="E30" s="93"/>
      <c r="F30" s="47">
        <v>0</v>
      </c>
      <c r="G30" s="26">
        <v>0</v>
      </c>
    </row>
    <row r="31" spans="1:7" ht="23.25" customHeight="1">
      <c r="A31" s="53"/>
      <c r="B31" s="54"/>
      <c r="C31" s="54"/>
      <c r="D31" s="54"/>
      <c r="E31" s="54"/>
      <c r="F31" s="55"/>
      <c r="G31" s="56"/>
    </row>
  </sheetData>
  <mergeCells count="29">
    <mergeCell ref="B11:E11"/>
    <mergeCell ref="B12:E12"/>
    <mergeCell ref="B29:E29"/>
    <mergeCell ref="B2:E2"/>
    <mergeCell ref="B3:E3"/>
    <mergeCell ref="B4:E4"/>
    <mergeCell ref="B5:E5"/>
    <mergeCell ref="B6:E6"/>
    <mergeCell ref="B8:E8"/>
    <mergeCell ref="B9:E9"/>
    <mergeCell ref="B10:E10"/>
    <mergeCell ref="B27:E27"/>
    <mergeCell ref="B7:E7"/>
    <mergeCell ref="B30:E30"/>
    <mergeCell ref="B25:E25"/>
    <mergeCell ref="B20:E20"/>
    <mergeCell ref="B14:E14"/>
    <mergeCell ref="B13:E13"/>
    <mergeCell ref="B15:E15"/>
    <mergeCell ref="B16:E16"/>
    <mergeCell ref="B17:E17"/>
    <mergeCell ref="B18:E18"/>
    <mergeCell ref="B26:E26"/>
    <mergeCell ref="B28:E28"/>
    <mergeCell ref="B24:E24"/>
    <mergeCell ref="B19:E19"/>
    <mergeCell ref="B22:E22"/>
    <mergeCell ref="B23:E23"/>
    <mergeCell ref="B21:E21"/>
  </mergeCells>
  <pageMargins left="0.70866141732283472" right="0.70866141732283472" top="0.74803149606299213" bottom="0.74803149606299213" header="0.31496062992125984" footer="0.31496062992125984"/>
  <pageSetup paperSize="9" scale="80" fitToWidth="0" orientation="landscape" cellComments="asDisplayed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13"/>
  <sheetViews>
    <sheetView zoomScaleNormal="100" workbookViewId="0">
      <selection activeCell="H71" sqref="H71"/>
    </sheetView>
  </sheetViews>
  <sheetFormatPr defaultRowHeight="15"/>
  <cols>
    <col min="1" max="1" width="12.42578125" customWidth="1"/>
    <col min="6" max="6" width="4.42578125" customWidth="1"/>
    <col min="7" max="7" width="13.28515625" hidden="1" customWidth="1"/>
    <col min="8" max="8" width="18.7109375" customWidth="1"/>
    <col min="11" max="11" width="12" bestFit="1" customWidth="1"/>
  </cols>
  <sheetData>
    <row r="1" spans="1:13" ht="16.5" thickBot="1">
      <c r="A1" s="1" t="s">
        <v>4</v>
      </c>
      <c r="B1" s="1"/>
      <c r="C1" s="1"/>
      <c r="D1" s="1"/>
      <c r="E1" s="1"/>
      <c r="F1" s="1"/>
      <c r="G1" s="1"/>
      <c r="H1" s="1"/>
    </row>
    <row r="2" spans="1:13" ht="54.75" customHeight="1">
      <c r="A2" s="50" t="s">
        <v>1</v>
      </c>
      <c r="B2" s="123" t="s">
        <v>3</v>
      </c>
      <c r="C2" s="123"/>
      <c r="D2" s="123"/>
      <c r="E2" s="123"/>
      <c r="F2" s="123"/>
      <c r="G2" s="51" t="s">
        <v>30</v>
      </c>
      <c r="H2" s="62" t="s">
        <v>151</v>
      </c>
      <c r="J2" s="74"/>
      <c r="K2" s="74"/>
      <c r="L2" s="74"/>
      <c r="M2" s="74"/>
    </row>
    <row r="3" spans="1:13" ht="15.75">
      <c r="A3" s="34">
        <v>1</v>
      </c>
      <c r="B3" s="112">
        <v>2</v>
      </c>
      <c r="C3" s="113"/>
      <c r="D3" s="113"/>
      <c r="E3" s="113"/>
      <c r="F3" s="114"/>
      <c r="G3" s="23">
        <v>3</v>
      </c>
      <c r="H3" s="23">
        <v>4</v>
      </c>
    </row>
    <row r="4" spans="1:13" ht="15.75">
      <c r="A4" s="34"/>
      <c r="B4" s="115" t="s">
        <v>12</v>
      </c>
      <c r="C4" s="116"/>
      <c r="D4" s="116"/>
      <c r="E4" s="116"/>
      <c r="F4" s="117"/>
      <c r="G4" s="23"/>
      <c r="H4" s="23"/>
    </row>
    <row r="5" spans="1:13" ht="21" customHeight="1">
      <c r="A5" s="35" t="s">
        <v>5</v>
      </c>
      <c r="B5" s="124" t="s">
        <v>8</v>
      </c>
      <c r="C5" s="124"/>
      <c r="D5" s="124"/>
      <c r="E5" s="124"/>
      <c r="F5" s="124"/>
      <c r="G5" s="29">
        <f>SUM(G6+G26+G56+G68+G71+G105+G111)</f>
        <v>16124.09</v>
      </c>
      <c r="H5" s="29">
        <f>SUM(H6+H26+H56+H68+H71+H105+H111)</f>
        <v>746650</v>
      </c>
    </row>
    <row r="6" spans="1:13" s="22" customFormat="1" ht="19.5" customHeight="1">
      <c r="A6" s="36">
        <v>40</v>
      </c>
      <c r="B6" s="120" t="s">
        <v>32</v>
      </c>
      <c r="C6" s="120"/>
      <c r="D6" s="120"/>
      <c r="E6" s="120"/>
      <c r="F6" s="120"/>
      <c r="G6" s="30">
        <f>SUM(G7+G14+G19+G24)</f>
        <v>0</v>
      </c>
      <c r="H6" s="30">
        <f>SUM(H7+H14+H19+H24)</f>
        <v>219500</v>
      </c>
    </row>
    <row r="7" spans="1:13" ht="33.75" customHeight="1">
      <c r="A7" s="37">
        <v>400</v>
      </c>
      <c r="B7" s="111" t="s">
        <v>111</v>
      </c>
      <c r="C7" s="111"/>
      <c r="D7" s="111"/>
      <c r="E7" s="111"/>
      <c r="F7" s="111"/>
      <c r="G7" s="31">
        <f t="shared" ref="G7" si="0">SUM(G8:G13)</f>
        <v>0</v>
      </c>
      <c r="H7" s="31">
        <f>SUM(H8:H13)</f>
        <v>78000</v>
      </c>
    </row>
    <row r="8" spans="1:13" ht="20.25" customHeight="1">
      <c r="A8" s="38">
        <v>40000</v>
      </c>
      <c r="B8" s="110" t="s">
        <v>33</v>
      </c>
      <c r="C8" s="110"/>
      <c r="D8" s="110"/>
      <c r="E8" s="110"/>
      <c r="F8" s="110"/>
      <c r="G8" s="32">
        <v>0</v>
      </c>
      <c r="H8" s="32">
        <v>70000</v>
      </c>
    </row>
    <row r="9" spans="1:13" ht="20.25" customHeight="1">
      <c r="A9" s="38">
        <v>40020</v>
      </c>
      <c r="B9" s="110" t="s">
        <v>34</v>
      </c>
      <c r="C9" s="110"/>
      <c r="D9" s="110"/>
      <c r="E9" s="110"/>
      <c r="F9" s="110"/>
      <c r="G9" s="32">
        <v>0</v>
      </c>
      <c r="H9" s="32">
        <v>0</v>
      </c>
    </row>
    <row r="10" spans="1:13" ht="32.25" customHeight="1">
      <c r="A10" s="38">
        <v>40030</v>
      </c>
      <c r="B10" s="110" t="s">
        <v>35</v>
      </c>
      <c r="C10" s="110"/>
      <c r="D10" s="110"/>
      <c r="E10" s="110"/>
      <c r="F10" s="110"/>
      <c r="G10" s="32">
        <v>0</v>
      </c>
      <c r="H10" s="32">
        <v>4000</v>
      </c>
    </row>
    <row r="11" spans="1:13" ht="30" customHeight="1">
      <c r="A11" s="38">
        <v>40040</v>
      </c>
      <c r="B11" s="110" t="s">
        <v>36</v>
      </c>
      <c r="C11" s="110"/>
      <c r="D11" s="110"/>
      <c r="E11" s="110"/>
      <c r="F11" s="110"/>
      <c r="G11" s="32">
        <v>0</v>
      </c>
      <c r="H11" s="32">
        <v>1000</v>
      </c>
    </row>
    <row r="12" spans="1:13" ht="35.25" customHeight="1">
      <c r="A12" s="38">
        <v>40050</v>
      </c>
      <c r="B12" s="110" t="s">
        <v>37</v>
      </c>
      <c r="C12" s="110"/>
      <c r="D12" s="110"/>
      <c r="E12" s="110"/>
      <c r="F12" s="110"/>
      <c r="G12" s="32">
        <v>0</v>
      </c>
      <c r="H12" s="32">
        <v>3000</v>
      </c>
    </row>
    <row r="13" spans="1:13" ht="35.25" customHeight="1">
      <c r="A13" s="38">
        <v>40</v>
      </c>
      <c r="B13" s="110" t="s">
        <v>124</v>
      </c>
      <c r="C13" s="110"/>
      <c r="D13" s="110"/>
      <c r="E13" s="110"/>
      <c r="F13" s="110"/>
      <c r="G13" s="32">
        <v>0</v>
      </c>
      <c r="H13" s="52">
        <v>0</v>
      </c>
    </row>
    <row r="14" spans="1:13" ht="32.25" customHeight="1">
      <c r="A14" s="37">
        <v>401</v>
      </c>
      <c r="B14" s="111" t="s">
        <v>38</v>
      </c>
      <c r="C14" s="111"/>
      <c r="D14" s="111"/>
      <c r="E14" s="111"/>
      <c r="F14" s="111"/>
      <c r="G14" s="31">
        <f>SUM(G15:G18)</f>
        <v>0</v>
      </c>
      <c r="H14" s="31">
        <f>SUM(H15:H18)</f>
        <v>18500</v>
      </c>
    </row>
    <row r="15" spans="1:13" ht="45" customHeight="1">
      <c r="A15" s="38">
        <v>40100</v>
      </c>
      <c r="B15" s="110" t="s">
        <v>109</v>
      </c>
      <c r="C15" s="110"/>
      <c r="D15" s="110"/>
      <c r="E15" s="110"/>
      <c r="F15" s="110"/>
      <c r="G15" s="32">
        <v>0</v>
      </c>
      <c r="H15" s="32">
        <v>500</v>
      </c>
    </row>
    <row r="16" spans="1:13" ht="45" customHeight="1">
      <c r="A16" s="38">
        <v>40110</v>
      </c>
      <c r="B16" s="110" t="s">
        <v>39</v>
      </c>
      <c r="C16" s="110"/>
      <c r="D16" s="110"/>
      <c r="E16" s="110"/>
      <c r="F16" s="110"/>
      <c r="G16" s="32">
        <v>0</v>
      </c>
      <c r="H16" s="32">
        <v>10000</v>
      </c>
    </row>
    <row r="17" spans="1:8" ht="45" customHeight="1">
      <c r="A17" s="38">
        <v>40120</v>
      </c>
      <c r="B17" s="105" t="s">
        <v>40</v>
      </c>
      <c r="C17" s="106"/>
      <c r="D17" s="106"/>
      <c r="E17" s="106"/>
      <c r="F17" s="107"/>
      <c r="G17" s="32"/>
      <c r="H17" s="32">
        <v>7000</v>
      </c>
    </row>
    <row r="18" spans="1:8" ht="19.5" customHeight="1">
      <c r="A18" s="38">
        <v>40170</v>
      </c>
      <c r="B18" s="110" t="s">
        <v>149</v>
      </c>
      <c r="C18" s="110"/>
      <c r="D18" s="110"/>
      <c r="E18" s="110"/>
      <c r="F18" s="110"/>
      <c r="G18" s="32">
        <v>0</v>
      </c>
      <c r="H18" s="32">
        <v>1000</v>
      </c>
    </row>
    <row r="19" spans="1:8" ht="30" customHeight="1">
      <c r="A19" s="37">
        <v>405</v>
      </c>
      <c r="B19" s="111" t="s">
        <v>41</v>
      </c>
      <c r="C19" s="111"/>
      <c r="D19" s="111"/>
      <c r="E19" s="111"/>
      <c r="F19" s="111"/>
      <c r="G19" s="31">
        <f>SUM(G20:G23)</f>
        <v>0</v>
      </c>
      <c r="H19" s="31">
        <f>SUM(H20:H23)</f>
        <v>33000</v>
      </c>
    </row>
    <row r="20" spans="1:8" ht="33" customHeight="1">
      <c r="A20" s="38">
        <v>40500</v>
      </c>
      <c r="B20" s="110" t="s">
        <v>41</v>
      </c>
      <c r="C20" s="110"/>
      <c r="D20" s="110"/>
      <c r="E20" s="110"/>
      <c r="F20" s="110"/>
      <c r="G20" s="32">
        <v>0</v>
      </c>
      <c r="H20" s="32">
        <v>30000</v>
      </c>
    </row>
    <row r="21" spans="1:8" ht="30.75" customHeight="1">
      <c r="A21" s="38">
        <v>40510</v>
      </c>
      <c r="B21" s="110" t="s">
        <v>42</v>
      </c>
      <c r="C21" s="110"/>
      <c r="D21" s="110"/>
      <c r="E21" s="110"/>
      <c r="F21" s="110"/>
      <c r="G21" s="32">
        <v>0</v>
      </c>
      <c r="H21" s="32">
        <v>1000</v>
      </c>
    </row>
    <row r="22" spans="1:8" ht="30.75" customHeight="1">
      <c r="A22" s="38">
        <v>405101</v>
      </c>
      <c r="B22" s="105" t="s">
        <v>153</v>
      </c>
      <c r="C22" s="106"/>
      <c r="D22" s="106"/>
      <c r="E22" s="106"/>
      <c r="F22" s="107"/>
      <c r="G22" s="32"/>
      <c r="H22" s="32">
        <v>2000</v>
      </c>
    </row>
    <row r="23" spans="1:8" ht="25.5" customHeight="1">
      <c r="A23" s="38">
        <v>40590</v>
      </c>
      <c r="B23" s="110" t="s">
        <v>43</v>
      </c>
      <c r="C23" s="110"/>
      <c r="D23" s="110"/>
      <c r="E23" s="110"/>
      <c r="F23" s="110"/>
      <c r="G23" s="32">
        <v>0</v>
      </c>
      <c r="H23" s="32">
        <v>0</v>
      </c>
    </row>
    <row r="24" spans="1:8" ht="29.25" customHeight="1">
      <c r="A24" s="37">
        <v>406</v>
      </c>
      <c r="B24" s="111" t="s">
        <v>44</v>
      </c>
      <c r="C24" s="111"/>
      <c r="D24" s="111"/>
      <c r="E24" s="111"/>
      <c r="F24" s="111"/>
      <c r="G24" s="31">
        <f>SUM(G25)</f>
        <v>0</v>
      </c>
      <c r="H24" s="31">
        <f>SUM(H25:H25)</f>
        <v>90000</v>
      </c>
    </row>
    <row r="25" spans="1:8" ht="30.75" customHeight="1">
      <c r="A25" s="38">
        <v>40630</v>
      </c>
      <c r="B25" s="110" t="s">
        <v>110</v>
      </c>
      <c r="C25" s="110"/>
      <c r="D25" s="110"/>
      <c r="E25" s="110"/>
      <c r="F25" s="110"/>
      <c r="G25" s="32">
        <v>0</v>
      </c>
      <c r="H25" s="32">
        <v>90000</v>
      </c>
    </row>
    <row r="26" spans="1:8" ht="21.75" customHeight="1">
      <c r="A26" s="39">
        <v>41</v>
      </c>
      <c r="B26" s="120" t="s">
        <v>45</v>
      </c>
      <c r="C26" s="120"/>
      <c r="D26" s="120"/>
      <c r="E26" s="120"/>
      <c r="F26" s="120"/>
      <c r="G26" s="33">
        <f>SUM(G27+G31+G35+G42+G48)</f>
        <v>6575</v>
      </c>
      <c r="H26" s="33">
        <f>SUM(H27+H31+H35+H42+H48+H53)</f>
        <v>118000</v>
      </c>
    </row>
    <row r="27" spans="1:8" ht="21" customHeight="1">
      <c r="A27" s="37">
        <v>410</v>
      </c>
      <c r="B27" s="111" t="s">
        <v>49</v>
      </c>
      <c r="C27" s="111"/>
      <c r="D27" s="111"/>
      <c r="E27" s="111"/>
      <c r="F27" s="111"/>
      <c r="G27" s="31">
        <v>0</v>
      </c>
      <c r="H27" s="31">
        <f>SUM(H28:H30)</f>
        <v>0</v>
      </c>
    </row>
    <row r="28" spans="1:8" ht="20.25" customHeight="1">
      <c r="A28" s="38">
        <v>41000</v>
      </c>
      <c r="B28" s="110" t="s">
        <v>46</v>
      </c>
      <c r="C28" s="110"/>
      <c r="D28" s="110"/>
      <c r="E28" s="110"/>
      <c r="F28" s="110"/>
      <c r="G28" s="32">
        <v>0</v>
      </c>
      <c r="H28" s="32">
        <v>0</v>
      </c>
    </row>
    <row r="29" spans="1:8" ht="17.25" customHeight="1">
      <c r="A29" s="38">
        <v>41010</v>
      </c>
      <c r="B29" s="110" t="s">
        <v>47</v>
      </c>
      <c r="C29" s="110"/>
      <c r="D29" s="110"/>
      <c r="E29" s="110"/>
      <c r="F29" s="110"/>
      <c r="G29" s="32">
        <v>0</v>
      </c>
      <c r="H29" s="32">
        <v>0</v>
      </c>
    </row>
    <row r="30" spans="1:8" ht="18.75" customHeight="1">
      <c r="A30" s="38">
        <v>41080</v>
      </c>
      <c r="B30" s="110" t="s">
        <v>48</v>
      </c>
      <c r="C30" s="110"/>
      <c r="D30" s="110"/>
      <c r="E30" s="110"/>
      <c r="F30" s="110"/>
      <c r="G30" s="32">
        <v>0</v>
      </c>
      <c r="H30" s="32">
        <v>0</v>
      </c>
    </row>
    <row r="31" spans="1:8" ht="33.75" customHeight="1">
      <c r="A31" s="37">
        <v>411</v>
      </c>
      <c r="B31" s="111" t="s">
        <v>115</v>
      </c>
      <c r="C31" s="111"/>
      <c r="D31" s="111"/>
      <c r="E31" s="111"/>
      <c r="F31" s="111"/>
      <c r="G31" s="31">
        <v>0</v>
      </c>
      <c r="H31" s="31">
        <f t="shared" ref="H31" si="1">SUM(H32:H34)</f>
        <v>70000</v>
      </c>
    </row>
    <row r="32" spans="1:8" ht="31.5" customHeight="1">
      <c r="A32" s="38">
        <v>41100</v>
      </c>
      <c r="B32" s="110" t="s">
        <v>115</v>
      </c>
      <c r="C32" s="110"/>
      <c r="D32" s="110"/>
      <c r="E32" s="110"/>
      <c r="F32" s="110"/>
      <c r="G32" s="32">
        <v>0</v>
      </c>
      <c r="H32" s="32">
        <v>30000</v>
      </c>
    </row>
    <row r="33" spans="1:8" ht="31.5" customHeight="1">
      <c r="A33" s="38">
        <v>4111</v>
      </c>
      <c r="B33" s="105" t="s">
        <v>154</v>
      </c>
      <c r="C33" s="106"/>
      <c r="D33" s="106"/>
      <c r="E33" s="106"/>
      <c r="F33" s="107"/>
      <c r="G33" s="32"/>
      <c r="H33" s="32">
        <v>40000</v>
      </c>
    </row>
    <row r="34" spans="1:8" ht="23.25" customHeight="1">
      <c r="A34" s="38">
        <v>41140</v>
      </c>
      <c r="B34" s="110" t="s">
        <v>50</v>
      </c>
      <c r="C34" s="110"/>
      <c r="D34" s="110"/>
      <c r="E34" s="110"/>
      <c r="F34" s="110"/>
      <c r="G34" s="32">
        <v>0</v>
      </c>
      <c r="H34" s="32">
        <v>0</v>
      </c>
    </row>
    <row r="35" spans="1:8" ht="21.75" customHeight="1">
      <c r="A35" s="37">
        <v>412</v>
      </c>
      <c r="B35" s="111" t="s">
        <v>51</v>
      </c>
      <c r="C35" s="111"/>
      <c r="D35" s="111"/>
      <c r="E35" s="111"/>
      <c r="F35" s="111"/>
      <c r="G35" s="31">
        <f>SUM(G39:G41)</f>
        <v>250</v>
      </c>
      <c r="H35" s="31">
        <f>SUM(H36:H41)</f>
        <v>43500</v>
      </c>
    </row>
    <row r="36" spans="1:8" ht="30" customHeight="1">
      <c r="A36" s="38">
        <v>4120</v>
      </c>
      <c r="B36" s="110" t="s">
        <v>155</v>
      </c>
      <c r="C36" s="110"/>
      <c r="D36" s="110"/>
      <c r="E36" s="110"/>
      <c r="F36" s="110"/>
      <c r="G36" s="32">
        <f>SUM(G41:G42)</f>
        <v>0</v>
      </c>
      <c r="H36" s="32">
        <v>20000</v>
      </c>
    </row>
    <row r="37" spans="1:8" ht="30" customHeight="1">
      <c r="A37" s="38">
        <v>41200</v>
      </c>
      <c r="B37" s="105" t="s">
        <v>51</v>
      </c>
      <c r="C37" s="106"/>
      <c r="D37" s="106"/>
      <c r="E37" s="106"/>
      <c r="F37" s="107"/>
      <c r="G37" s="32"/>
      <c r="H37" s="32">
        <v>10000</v>
      </c>
    </row>
    <row r="38" spans="1:8" ht="30" customHeight="1">
      <c r="A38" s="38">
        <v>4121</v>
      </c>
      <c r="B38" s="105" t="s">
        <v>156</v>
      </c>
      <c r="C38" s="106"/>
      <c r="D38" s="106"/>
      <c r="E38" s="106"/>
      <c r="F38" s="107"/>
      <c r="G38" s="32"/>
      <c r="H38" s="32">
        <v>10000</v>
      </c>
    </row>
    <row r="39" spans="1:8" ht="27.75" customHeight="1">
      <c r="A39" s="38">
        <v>41230</v>
      </c>
      <c r="B39" s="110" t="s">
        <v>52</v>
      </c>
      <c r="C39" s="110"/>
      <c r="D39" s="110"/>
      <c r="E39" s="110"/>
      <c r="F39" s="110"/>
      <c r="G39" s="32">
        <v>250</v>
      </c>
      <c r="H39" s="32">
        <v>2000</v>
      </c>
    </row>
    <row r="40" spans="1:8" ht="30.75" customHeight="1">
      <c r="A40" s="38">
        <v>4127</v>
      </c>
      <c r="B40" s="105" t="s">
        <v>147</v>
      </c>
      <c r="C40" s="106"/>
      <c r="D40" s="106"/>
      <c r="E40" s="106"/>
      <c r="F40" s="107"/>
      <c r="G40" s="32"/>
      <c r="H40" s="32">
        <v>1500</v>
      </c>
    </row>
    <row r="41" spans="1:8" ht="20.25" customHeight="1">
      <c r="A41" s="38">
        <v>41290</v>
      </c>
      <c r="B41" s="110" t="s">
        <v>53</v>
      </c>
      <c r="C41" s="110"/>
      <c r="D41" s="110"/>
      <c r="E41" s="110"/>
      <c r="F41" s="110"/>
      <c r="G41" s="32">
        <v>0</v>
      </c>
      <c r="H41" s="32">
        <v>0</v>
      </c>
    </row>
    <row r="42" spans="1:8" ht="32.25" customHeight="1">
      <c r="A42" s="37">
        <v>413</v>
      </c>
      <c r="B42" s="111" t="s">
        <v>54</v>
      </c>
      <c r="C42" s="111"/>
      <c r="D42" s="111"/>
      <c r="E42" s="111"/>
      <c r="F42" s="111"/>
      <c r="G42" s="31">
        <f>SUM(G44:G45)</f>
        <v>0</v>
      </c>
      <c r="H42" s="31">
        <f>SUM(H43:H45)</f>
        <v>3500</v>
      </c>
    </row>
    <row r="43" spans="1:8" ht="32.25" customHeight="1">
      <c r="A43" s="38">
        <v>41300</v>
      </c>
      <c r="B43" s="110" t="s">
        <v>54</v>
      </c>
      <c r="C43" s="110"/>
      <c r="D43" s="110"/>
      <c r="E43" s="110"/>
      <c r="F43" s="110"/>
      <c r="G43" s="32">
        <v>0</v>
      </c>
      <c r="H43" s="32">
        <v>3500</v>
      </c>
    </row>
    <row r="44" spans="1:8" ht="23.25" customHeight="1">
      <c r="A44" s="38">
        <v>41380</v>
      </c>
      <c r="B44" s="110" t="s">
        <v>55</v>
      </c>
      <c r="C44" s="110"/>
      <c r="D44" s="110"/>
      <c r="E44" s="110"/>
      <c r="F44" s="110"/>
      <c r="G44" s="32">
        <v>0</v>
      </c>
      <c r="H44" s="32">
        <v>0</v>
      </c>
    </row>
    <row r="45" spans="1:8" ht="19.5" customHeight="1">
      <c r="A45" s="38">
        <v>41390</v>
      </c>
      <c r="B45" s="110" t="s">
        <v>56</v>
      </c>
      <c r="C45" s="110"/>
      <c r="D45" s="110"/>
      <c r="E45" s="110"/>
      <c r="F45" s="110"/>
      <c r="G45" s="32">
        <v>0</v>
      </c>
      <c r="H45" s="32">
        <v>0</v>
      </c>
    </row>
    <row r="46" spans="1:8" ht="19.5" customHeight="1">
      <c r="A46" s="37">
        <v>414</v>
      </c>
      <c r="B46" s="108" t="s">
        <v>158</v>
      </c>
      <c r="C46" s="109"/>
      <c r="D46" s="109"/>
      <c r="E46" s="109"/>
      <c r="F46" s="69"/>
      <c r="G46" s="31"/>
      <c r="H46" s="31">
        <f>SUM(H47)</f>
        <v>500</v>
      </c>
    </row>
    <row r="47" spans="1:8" ht="19.5" customHeight="1">
      <c r="A47" s="38">
        <v>4141</v>
      </c>
      <c r="B47" s="105" t="s">
        <v>157</v>
      </c>
      <c r="C47" s="106"/>
      <c r="D47" s="106"/>
      <c r="E47" s="106"/>
      <c r="F47" s="107"/>
      <c r="G47" s="32"/>
      <c r="H47" s="32">
        <v>500</v>
      </c>
    </row>
    <row r="48" spans="1:8" ht="26.25" customHeight="1">
      <c r="A48" s="37">
        <v>416</v>
      </c>
      <c r="B48" s="111" t="s">
        <v>6</v>
      </c>
      <c r="C48" s="111"/>
      <c r="D48" s="111"/>
      <c r="E48" s="111"/>
      <c r="F48" s="111"/>
      <c r="G48" s="31">
        <f t="shared" ref="G48:H48" si="2">SUM(G49:G52)</f>
        <v>6325</v>
      </c>
      <c r="H48" s="31">
        <f t="shared" si="2"/>
        <v>1000</v>
      </c>
    </row>
    <row r="49" spans="1:8" ht="30" customHeight="1">
      <c r="A49" s="38">
        <v>41600</v>
      </c>
      <c r="B49" s="110" t="s">
        <v>105</v>
      </c>
      <c r="C49" s="110"/>
      <c r="D49" s="110"/>
      <c r="E49" s="110"/>
      <c r="F49" s="110"/>
      <c r="G49" s="32">
        <v>6325</v>
      </c>
      <c r="H49" s="32">
        <v>0</v>
      </c>
    </row>
    <row r="50" spans="1:8" ht="30" customHeight="1">
      <c r="A50" s="38">
        <v>41640</v>
      </c>
      <c r="B50" s="105" t="s">
        <v>140</v>
      </c>
      <c r="C50" s="106"/>
      <c r="D50" s="106"/>
      <c r="E50" s="106"/>
      <c r="F50" s="107"/>
      <c r="G50" s="32"/>
      <c r="H50" s="32">
        <v>0</v>
      </c>
    </row>
    <row r="51" spans="1:8" ht="30" customHeight="1">
      <c r="A51" s="38">
        <v>41650</v>
      </c>
      <c r="B51" s="110" t="s">
        <v>141</v>
      </c>
      <c r="C51" s="110"/>
      <c r="D51" s="110"/>
      <c r="E51" s="110"/>
      <c r="F51" s="110"/>
      <c r="G51" s="32"/>
      <c r="H51" s="32">
        <v>0</v>
      </c>
    </row>
    <row r="52" spans="1:8" ht="42.75" customHeight="1">
      <c r="A52" s="38">
        <v>41670</v>
      </c>
      <c r="B52" s="105" t="s">
        <v>57</v>
      </c>
      <c r="C52" s="106"/>
      <c r="D52" s="106"/>
      <c r="E52" s="106"/>
      <c r="F52" s="107"/>
      <c r="G52" s="32">
        <v>0</v>
      </c>
      <c r="H52" s="32">
        <v>1000</v>
      </c>
    </row>
    <row r="53" spans="1:8" ht="34.5" customHeight="1">
      <c r="A53" s="37">
        <v>418</v>
      </c>
      <c r="B53" s="111" t="s">
        <v>131</v>
      </c>
      <c r="C53" s="111"/>
      <c r="D53" s="111"/>
      <c r="E53" s="111"/>
      <c r="F53" s="111"/>
      <c r="G53" s="31"/>
      <c r="H53" s="31">
        <f>SUM(H54:H55)</f>
        <v>0</v>
      </c>
    </row>
    <row r="54" spans="1:8" ht="34.5" customHeight="1">
      <c r="A54" s="59">
        <v>4180</v>
      </c>
      <c r="B54" s="121" t="s">
        <v>132</v>
      </c>
      <c r="C54" s="121"/>
      <c r="D54" s="121"/>
      <c r="E54" s="121"/>
      <c r="F54" s="121"/>
      <c r="G54" s="60"/>
      <c r="H54" s="60">
        <v>0</v>
      </c>
    </row>
    <row r="55" spans="1:8" ht="34.5" customHeight="1">
      <c r="A55" s="59">
        <v>4181</v>
      </c>
      <c r="B55" s="121" t="s">
        <v>133</v>
      </c>
      <c r="C55" s="121"/>
      <c r="D55" s="121"/>
      <c r="E55" s="121"/>
      <c r="F55" s="121"/>
      <c r="G55" s="60"/>
      <c r="H55" s="60">
        <v>0</v>
      </c>
    </row>
    <row r="56" spans="1:8" ht="26.25" customHeight="1">
      <c r="A56" s="39">
        <v>42</v>
      </c>
      <c r="B56" s="120" t="s">
        <v>58</v>
      </c>
      <c r="C56" s="120"/>
      <c r="D56" s="120"/>
      <c r="E56" s="120"/>
      <c r="F56" s="120"/>
      <c r="G56" s="33">
        <f>SUM(G57+G59+G61+G63)</f>
        <v>3516</v>
      </c>
      <c r="H56" s="33">
        <f>SUM(H57+H59+H61+H63)</f>
        <v>371000</v>
      </c>
    </row>
    <row r="57" spans="1:8" ht="21" customHeight="1">
      <c r="A57" s="37">
        <v>420</v>
      </c>
      <c r="B57" s="111" t="s">
        <v>59</v>
      </c>
      <c r="C57" s="111"/>
      <c r="D57" s="111"/>
      <c r="E57" s="111"/>
      <c r="F57" s="111"/>
      <c r="G57" s="31">
        <f>SUM(G58)</f>
        <v>2400</v>
      </c>
      <c r="H57" s="31">
        <f t="shared" ref="H57" si="3">SUM(H58)</f>
        <v>250000</v>
      </c>
    </row>
    <row r="58" spans="1:8" ht="21.75" customHeight="1">
      <c r="A58" s="38">
        <v>42000</v>
      </c>
      <c r="B58" s="110" t="s">
        <v>60</v>
      </c>
      <c r="C58" s="110"/>
      <c r="D58" s="110"/>
      <c r="E58" s="110"/>
      <c r="F58" s="110"/>
      <c r="G58" s="32">
        <v>2400</v>
      </c>
      <c r="H58" s="32">
        <v>250000</v>
      </c>
    </row>
    <row r="59" spans="1:8" ht="21" customHeight="1">
      <c r="A59" s="37">
        <v>421</v>
      </c>
      <c r="B59" s="111" t="s">
        <v>61</v>
      </c>
      <c r="C59" s="111"/>
      <c r="D59" s="111"/>
      <c r="E59" s="111"/>
      <c r="F59" s="111"/>
      <c r="G59" s="31">
        <f>SUM(G60)</f>
        <v>0</v>
      </c>
      <c r="H59" s="31">
        <f t="shared" ref="H59" si="4">SUM(H60)</f>
        <v>1000</v>
      </c>
    </row>
    <row r="60" spans="1:8" ht="19.5" customHeight="1">
      <c r="A60" s="38">
        <v>42100</v>
      </c>
      <c r="B60" s="110" t="s">
        <v>61</v>
      </c>
      <c r="C60" s="110"/>
      <c r="D60" s="110"/>
      <c r="E60" s="110"/>
      <c r="F60" s="110"/>
      <c r="G60" s="32">
        <v>0</v>
      </c>
      <c r="H60" s="32">
        <v>1000</v>
      </c>
    </row>
    <row r="61" spans="1:8" ht="18.75" customHeight="1">
      <c r="A61" s="37">
        <v>422</v>
      </c>
      <c r="B61" s="111" t="s">
        <v>62</v>
      </c>
      <c r="C61" s="111"/>
      <c r="D61" s="111"/>
      <c r="E61" s="111"/>
      <c r="F61" s="111"/>
      <c r="G61" s="31">
        <f>SUM(G62)</f>
        <v>600</v>
      </c>
      <c r="H61" s="31">
        <f t="shared" ref="H61" si="5">SUM(H62)</f>
        <v>65000</v>
      </c>
    </row>
    <row r="62" spans="1:8" ht="24" customHeight="1">
      <c r="A62" s="38">
        <v>42200</v>
      </c>
      <c r="B62" s="110" t="s">
        <v>144</v>
      </c>
      <c r="C62" s="110"/>
      <c r="D62" s="110"/>
      <c r="E62" s="110"/>
      <c r="F62" s="110"/>
      <c r="G62" s="32">
        <v>600</v>
      </c>
      <c r="H62" s="32">
        <v>65000</v>
      </c>
    </row>
    <row r="63" spans="1:8" ht="18.75" customHeight="1">
      <c r="A63" s="37">
        <v>423</v>
      </c>
      <c r="B63" s="111" t="s">
        <v>64</v>
      </c>
      <c r="C63" s="111"/>
      <c r="D63" s="111"/>
      <c r="E63" s="111"/>
      <c r="F63" s="111"/>
      <c r="G63" s="31">
        <f>SUM(G64:G67)</f>
        <v>516</v>
      </c>
      <c r="H63" s="31">
        <f>SUM(H64:H67)</f>
        <v>55000</v>
      </c>
    </row>
    <row r="64" spans="1:8" ht="20.25" customHeight="1">
      <c r="A64" s="38">
        <v>42300</v>
      </c>
      <c r="B64" s="110" t="s">
        <v>65</v>
      </c>
      <c r="C64" s="110"/>
      <c r="D64" s="110"/>
      <c r="E64" s="110"/>
      <c r="F64" s="110"/>
      <c r="G64" s="32">
        <v>450</v>
      </c>
      <c r="H64" s="32">
        <v>55000</v>
      </c>
    </row>
    <row r="65" spans="1:8" ht="18" customHeight="1">
      <c r="A65" s="38">
        <v>42301</v>
      </c>
      <c r="B65" s="110" t="s">
        <v>66</v>
      </c>
      <c r="C65" s="110"/>
      <c r="D65" s="110"/>
      <c r="E65" s="110"/>
      <c r="F65" s="110"/>
      <c r="G65" s="32">
        <v>51</v>
      </c>
      <c r="H65" s="32">
        <v>0</v>
      </c>
    </row>
    <row r="66" spans="1:8" ht="18.75" customHeight="1">
      <c r="A66" s="38">
        <v>42302</v>
      </c>
      <c r="B66" s="110" t="s">
        <v>67</v>
      </c>
      <c r="C66" s="110"/>
      <c r="D66" s="110"/>
      <c r="E66" s="110"/>
      <c r="F66" s="110"/>
      <c r="G66" s="32">
        <v>15</v>
      </c>
      <c r="H66" s="32">
        <v>0</v>
      </c>
    </row>
    <row r="67" spans="1:8" ht="33.75" customHeight="1">
      <c r="A67" s="38">
        <v>42320</v>
      </c>
      <c r="B67" s="110" t="s">
        <v>68</v>
      </c>
      <c r="C67" s="110"/>
      <c r="D67" s="110"/>
      <c r="E67" s="110"/>
      <c r="F67" s="110"/>
      <c r="G67" s="32">
        <v>0</v>
      </c>
      <c r="H67" s="32">
        <v>0</v>
      </c>
    </row>
    <row r="68" spans="1:8" ht="21" customHeight="1">
      <c r="A68" s="39">
        <v>43</v>
      </c>
      <c r="B68" s="120" t="s">
        <v>29</v>
      </c>
      <c r="C68" s="120"/>
      <c r="D68" s="120"/>
      <c r="E68" s="120"/>
      <c r="F68" s="120"/>
      <c r="G68" s="33">
        <f>SUM(G69)</f>
        <v>3125</v>
      </c>
      <c r="H68" s="33">
        <f t="shared" ref="H68:H69" si="6">SUM(H69)</f>
        <v>5000</v>
      </c>
    </row>
    <row r="69" spans="1:8" ht="21" customHeight="1">
      <c r="A69" s="37">
        <v>431</v>
      </c>
      <c r="B69" s="111" t="s">
        <v>69</v>
      </c>
      <c r="C69" s="111"/>
      <c r="D69" s="111"/>
      <c r="E69" s="111"/>
      <c r="F69" s="111"/>
      <c r="G69" s="31">
        <f>SUM(G70)</f>
        <v>3125</v>
      </c>
      <c r="H69" s="31">
        <f t="shared" si="6"/>
        <v>5000</v>
      </c>
    </row>
    <row r="70" spans="1:8" ht="21" customHeight="1">
      <c r="A70" s="38">
        <v>43190</v>
      </c>
      <c r="B70" s="110" t="s">
        <v>70</v>
      </c>
      <c r="C70" s="110"/>
      <c r="D70" s="110"/>
      <c r="E70" s="110"/>
      <c r="F70" s="110"/>
      <c r="G70" s="32">
        <v>3125</v>
      </c>
      <c r="H70" s="32">
        <v>5000</v>
      </c>
    </row>
    <row r="71" spans="1:8" ht="19.5" customHeight="1">
      <c r="A71" s="39">
        <v>46</v>
      </c>
      <c r="B71" s="120" t="s">
        <v>71</v>
      </c>
      <c r="C71" s="120"/>
      <c r="D71" s="120"/>
      <c r="E71" s="120"/>
      <c r="F71" s="120"/>
      <c r="G71" s="33">
        <f>SUM(G72+G76+G82+G84+G87+G89+G94+G100)</f>
        <v>2598.0500000000002</v>
      </c>
      <c r="H71" s="33">
        <f>SUM(H72+H76+H82+H84+H87+H89+H94+H98+H100)</f>
        <v>23150</v>
      </c>
    </row>
    <row r="72" spans="1:8" ht="30" customHeight="1">
      <c r="A72" s="37">
        <v>460</v>
      </c>
      <c r="B72" s="111" t="s">
        <v>72</v>
      </c>
      <c r="C72" s="111"/>
      <c r="D72" s="111"/>
      <c r="E72" s="111"/>
      <c r="F72" s="111"/>
      <c r="G72" s="31">
        <f>SUM(G73:G75)</f>
        <v>0</v>
      </c>
      <c r="H72" s="31">
        <f t="shared" ref="H72" si="7">SUM(H73:H75)</f>
        <v>0</v>
      </c>
    </row>
    <row r="73" spans="1:8" ht="20.25" customHeight="1">
      <c r="A73" s="38">
        <v>46000</v>
      </c>
      <c r="B73" s="110" t="s">
        <v>73</v>
      </c>
      <c r="C73" s="110"/>
      <c r="D73" s="110"/>
      <c r="E73" s="110"/>
      <c r="F73" s="110"/>
      <c r="G73" s="32">
        <v>0</v>
      </c>
      <c r="H73" s="32">
        <v>0</v>
      </c>
    </row>
    <row r="74" spans="1:8" ht="32.25" customHeight="1">
      <c r="A74" s="38">
        <v>46020</v>
      </c>
      <c r="B74" s="110" t="s">
        <v>74</v>
      </c>
      <c r="C74" s="110"/>
      <c r="D74" s="110"/>
      <c r="E74" s="110"/>
      <c r="F74" s="110"/>
      <c r="G74" s="32">
        <v>0</v>
      </c>
      <c r="H74" s="32">
        <v>0</v>
      </c>
    </row>
    <row r="75" spans="1:8" ht="33" customHeight="1">
      <c r="A75" s="38">
        <v>46070</v>
      </c>
      <c r="B75" s="110" t="s">
        <v>106</v>
      </c>
      <c r="C75" s="110"/>
      <c r="D75" s="110"/>
      <c r="E75" s="110"/>
      <c r="F75" s="110"/>
      <c r="G75" s="32">
        <v>0</v>
      </c>
      <c r="H75" s="32">
        <v>0</v>
      </c>
    </row>
    <row r="76" spans="1:8" ht="26.25" customHeight="1">
      <c r="A76" s="37">
        <v>461</v>
      </c>
      <c r="B76" s="111" t="s">
        <v>75</v>
      </c>
      <c r="C76" s="111"/>
      <c r="D76" s="111"/>
      <c r="E76" s="111"/>
      <c r="F76" s="111"/>
      <c r="G76" s="31">
        <f>SUM(G77:G81)</f>
        <v>0</v>
      </c>
      <c r="H76" s="31">
        <f t="shared" ref="H76" si="8">SUM(H77:H81)</f>
        <v>10000</v>
      </c>
    </row>
    <row r="77" spans="1:8" ht="19.5" customHeight="1">
      <c r="A77" s="38">
        <v>46100</v>
      </c>
      <c r="B77" s="105" t="s">
        <v>76</v>
      </c>
      <c r="C77" s="106"/>
      <c r="D77" s="106"/>
      <c r="E77" s="106"/>
      <c r="F77" s="107"/>
      <c r="G77" s="32">
        <v>0</v>
      </c>
      <c r="H77" s="32">
        <v>0</v>
      </c>
    </row>
    <row r="78" spans="1:8" ht="31.5" customHeight="1">
      <c r="A78" s="38">
        <v>46110</v>
      </c>
      <c r="B78" s="105" t="s">
        <v>107</v>
      </c>
      <c r="C78" s="106"/>
      <c r="D78" s="106"/>
      <c r="E78" s="106"/>
      <c r="F78" s="107"/>
      <c r="G78" s="32">
        <v>0</v>
      </c>
      <c r="H78" s="32">
        <v>0</v>
      </c>
    </row>
    <row r="79" spans="1:8" ht="31.5" customHeight="1">
      <c r="A79" s="38">
        <v>4615</v>
      </c>
      <c r="B79" s="105" t="s">
        <v>159</v>
      </c>
      <c r="C79" s="106"/>
      <c r="D79" s="106"/>
      <c r="E79" s="106"/>
      <c r="F79" s="107"/>
      <c r="G79" s="32"/>
      <c r="H79" s="32">
        <v>4000</v>
      </c>
    </row>
    <row r="80" spans="1:8" ht="31.5" customHeight="1">
      <c r="A80" s="38">
        <v>46160</v>
      </c>
      <c r="B80" s="105" t="s">
        <v>139</v>
      </c>
      <c r="C80" s="106"/>
      <c r="D80" s="106"/>
      <c r="E80" s="106"/>
      <c r="F80" s="107"/>
      <c r="G80" s="32">
        <v>0</v>
      </c>
      <c r="H80" s="32">
        <v>6000</v>
      </c>
    </row>
    <row r="81" spans="1:8" ht="26.25" customHeight="1">
      <c r="A81" s="38">
        <v>46190</v>
      </c>
      <c r="B81" s="105" t="s">
        <v>120</v>
      </c>
      <c r="C81" s="106"/>
      <c r="D81" s="106"/>
      <c r="E81" s="106"/>
      <c r="F81" s="107"/>
      <c r="G81" s="32">
        <v>0</v>
      </c>
      <c r="H81" s="32">
        <v>0</v>
      </c>
    </row>
    <row r="82" spans="1:8" ht="24.75" customHeight="1">
      <c r="A82" s="37">
        <v>463</v>
      </c>
      <c r="B82" s="108" t="s">
        <v>119</v>
      </c>
      <c r="C82" s="109"/>
      <c r="D82" s="109"/>
      <c r="E82" s="109"/>
      <c r="F82" s="119"/>
      <c r="G82" s="31">
        <f>SUM(G83:G84)</f>
        <v>0</v>
      </c>
      <c r="H82" s="31">
        <f t="shared" ref="H82" si="9">SUM(H83)</f>
        <v>0</v>
      </c>
    </row>
    <row r="83" spans="1:8" ht="27.75" customHeight="1">
      <c r="A83" s="38">
        <v>46300</v>
      </c>
      <c r="B83" s="105" t="s">
        <v>119</v>
      </c>
      <c r="C83" s="106"/>
      <c r="D83" s="106"/>
      <c r="E83" s="106"/>
      <c r="F83" s="107"/>
      <c r="G83" s="32">
        <v>0</v>
      </c>
      <c r="H83" s="32">
        <v>0</v>
      </c>
    </row>
    <row r="84" spans="1:8" ht="25.5" customHeight="1">
      <c r="A84" s="37">
        <v>464</v>
      </c>
      <c r="B84" s="111" t="s">
        <v>7</v>
      </c>
      <c r="C84" s="111"/>
      <c r="D84" s="111"/>
      <c r="E84" s="111"/>
      <c r="F84" s="111"/>
      <c r="G84" s="31">
        <f>SUM(G86)</f>
        <v>0</v>
      </c>
      <c r="H84" s="31">
        <f>SUM(H85:H86)</f>
        <v>10000</v>
      </c>
    </row>
    <row r="85" spans="1:8" ht="25.5" customHeight="1">
      <c r="A85" s="38">
        <v>46410</v>
      </c>
      <c r="B85" s="110" t="s">
        <v>145</v>
      </c>
      <c r="C85" s="110"/>
      <c r="D85" s="110"/>
      <c r="E85" s="110"/>
      <c r="F85" s="110"/>
      <c r="G85" s="32">
        <v>0</v>
      </c>
      <c r="H85" s="32">
        <v>3000</v>
      </c>
    </row>
    <row r="86" spans="1:8" ht="29.25" customHeight="1">
      <c r="A86" s="38">
        <v>46420</v>
      </c>
      <c r="B86" s="110" t="s">
        <v>77</v>
      </c>
      <c r="C86" s="110"/>
      <c r="D86" s="110"/>
      <c r="E86" s="110"/>
      <c r="F86" s="110"/>
      <c r="G86" s="32">
        <v>0</v>
      </c>
      <c r="H86" s="32">
        <v>7000</v>
      </c>
    </row>
    <row r="87" spans="1:8" ht="34.5" customHeight="1">
      <c r="A87" s="37">
        <v>465</v>
      </c>
      <c r="B87" s="111" t="s">
        <v>78</v>
      </c>
      <c r="C87" s="111"/>
      <c r="D87" s="111"/>
      <c r="E87" s="111"/>
      <c r="F87" s="111"/>
      <c r="G87" s="31">
        <f>SUM(G88)</f>
        <v>1627</v>
      </c>
      <c r="H87" s="31">
        <f t="shared" ref="H87" si="10">SUM(H88)</f>
        <v>2500</v>
      </c>
    </row>
    <row r="88" spans="1:8" ht="25.5" customHeight="1">
      <c r="A88" s="38">
        <v>46500</v>
      </c>
      <c r="B88" s="110" t="s">
        <v>79</v>
      </c>
      <c r="C88" s="110"/>
      <c r="D88" s="110"/>
      <c r="E88" s="110"/>
      <c r="F88" s="110"/>
      <c r="G88" s="32">
        <v>1627</v>
      </c>
      <c r="H88" s="32">
        <v>2500</v>
      </c>
    </row>
    <row r="89" spans="1:8" ht="33.75" customHeight="1">
      <c r="A89" s="37">
        <v>466</v>
      </c>
      <c r="B89" s="111" t="s">
        <v>80</v>
      </c>
      <c r="C89" s="111"/>
      <c r="D89" s="111"/>
      <c r="E89" s="111"/>
      <c r="F89" s="111"/>
      <c r="G89" s="31">
        <f>SUM(G90:G92)</f>
        <v>381.05</v>
      </c>
      <c r="H89" s="31">
        <f>SUM(H90:H92)</f>
        <v>650</v>
      </c>
    </row>
    <row r="90" spans="1:8" ht="36.75" customHeight="1">
      <c r="A90" s="38">
        <v>46600</v>
      </c>
      <c r="B90" s="110" t="s">
        <v>81</v>
      </c>
      <c r="C90" s="110"/>
      <c r="D90" s="110"/>
      <c r="E90" s="110"/>
      <c r="F90" s="110"/>
      <c r="G90" s="32">
        <v>378</v>
      </c>
      <c r="H90" s="32">
        <v>550</v>
      </c>
    </row>
    <row r="91" spans="1:8" ht="27.75" customHeight="1">
      <c r="A91" s="38">
        <v>46610</v>
      </c>
      <c r="B91" s="110" t="s">
        <v>125</v>
      </c>
      <c r="C91" s="110"/>
      <c r="D91" s="110"/>
      <c r="E91" s="110"/>
      <c r="F91" s="110"/>
      <c r="G91" s="32">
        <v>0</v>
      </c>
      <c r="H91" s="32">
        <v>100</v>
      </c>
    </row>
    <row r="92" spans="1:8" ht="31.5" customHeight="1">
      <c r="A92" s="38">
        <v>46620</v>
      </c>
      <c r="B92" s="110" t="s">
        <v>108</v>
      </c>
      <c r="C92" s="110"/>
      <c r="D92" s="110"/>
      <c r="E92" s="110"/>
      <c r="F92" s="110"/>
      <c r="G92" s="32">
        <v>3.05</v>
      </c>
      <c r="H92" s="32">
        <v>0</v>
      </c>
    </row>
    <row r="93" spans="1:8" ht="24.75" customHeight="1">
      <c r="A93" s="38">
        <v>46630</v>
      </c>
      <c r="B93" s="110" t="s">
        <v>143</v>
      </c>
      <c r="C93" s="110"/>
      <c r="D93" s="110"/>
      <c r="E93" s="110"/>
      <c r="F93" s="110"/>
      <c r="G93" s="32">
        <v>3.05</v>
      </c>
      <c r="H93" s="32">
        <v>600</v>
      </c>
    </row>
    <row r="94" spans="1:8" ht="24.75" customHeight="1">
      <c r="A94" s="37">
        <v>467</v>
      </c>
      <c r="B94" s="111" t="s">
        <v>82</v>
      </c>
      <c r="C94" s="111"/>
      <c r="D94" s="111"/>
      <c r="E94" s="111"/>
      <c r="F94" s="111"/>
      <c r="G94" s="31">
        <f>SUM(G95:G96)</f>
        <v>340</v>
      </c>
      <c r="H94" s="31">
        <f>SUM(H95:H97)</f>
        <v>0</v>
      </c>
    </row>
    <row r="95" spans="1:8" ht="29.25" customHeight="1">
      <c r="A95" s="38">
        <v>46700</v>
      </c>
      <c r="B95" s="110" t="s">
        <v>127</v>
      </c>
      <c r="C95" s="110"/>
      <c r="D95" s="110"/>
      <c r="E95" s="110"/>
      <c r="F95" s="110"/>
      <c r="G95" s="32">
        <v>340</v>
      </c>
      <c r="H95" s="32">
        <v>0</v>
      </c>
    </row>
    <row r="96" spans="1:8" ht="29.25" customHeight="1">
      <c r="A96" s="38">
        <v>46710</v>
      </c>
      <c r="B96" s="110" t="s">
        <v>83</v>
      </c>
      <c r="C96" s="110"/>
      <c r="D96" s="110"/>
      <c r="E96" s="110"/>
      <c r="F96" s="110"/>
      <c r="G96" s="32">
        <v>0</v>
      </c>
      <c r="H96" s="32">
        <v>0</v>
      </c>
    </row>
    <row r="97" spans="1:8" ht="27.75" customHeight="1">
      <c r="A97" s="38">
        <v>4676</v>
      </c>
      <c r="B97" s="110" t="s">
        <v>134</v>
      </c>
      <c r="C97" s="110"/>
      <c r="D97" s="110"/>
      <c r="E97" s="110"/>
      <c r="F97" s="110"/>
      <c r="G97" s="32">
        <v>0</v>
      </c>
      <c r="H97" s="32">
        <v>0</v>
      </c>
    </row>
    <row r="98" spans="1:8" ht="21" customHeight="1">
      <c r="A98" s="37">
        <v>468</v>
      </c>
      <c r="B98" s="111" t="s">
        <v>84</v>
      </c>
      <c r="C98" s="111"/>
      <c r="D98" s="111"/>
      <c r="E98" s="111"/>
      <c r="F98" s="111"/>
      <c r="G98" s="31">
        <f>SUM(G99)</f>
        <v>0</v>
      </c>
      <c r="H98" s="31">
        <f t="shared" ref="H98" si="11">SUM(H99)</f>
        <v>0</v>
      </c>
    </row>
    <row r="99" spans="1:8" ht="23.25" customHeight="1">
      <c r="A99" s="38">
        <v>46840</v>
      </c>
      <c r="B99" s="110" t="s">
        <v>85</v>
      </c>
      <c r="C99" s="110"/>
      <c r="D99" s="110"/>
      <c r="E99" s="110"/>
      <c r="F99" s="110"/>
      <c r="G99" s="32">
        <v>0</v>
      </c>
      <c r="H99" s="32">
        <v>0</v>
      </c>
    </row>
    <row r="100" spans="1:8" ht="82.5" customHeight="1">
      <c r="A100" s="37">
        <v>469</v>
      </c>
      <c r="B100" s="111" t="s">
        <v>86</v>
      </c>
      <c r="C100" s="111"/>
      <c r="D100" s="111"/>
      <c r="E100" s="111"/>
      <c r="F100" s="111"/>
      <c r="G100" s="31">
        <f>SUM(G101:G103)</f>
        <v>250</v>
      </c>
      <c r="H100" s="31">
        <f>SUM(H101:H104)</f>
        <v>0</v>
      </c>
    </row>
    <row r="101" spans="1:8" ht="87" customHeight="1">
      <c r="A101" s="38">
        <v>46900</v>
      </c>
      <c r="B101" s="110" t="s">
        <v>129</v>
      </c>
      <c r="C101" s="110"/>
      <c r="D101" s="110"/>
      <c r="E101" s="110"/>
      <c r="F101" s="110"/>
      <c r="G101" s="57">
        <v>0</v>
      </c>
      <c r="H101" s="57">
        <v>0</v>
      </c>
    </row>
    <row r="102" spans="1:8" ht="39.75" customHeight="1">
      <c r="A102" s="38">
        <v>46910</v>
      </c>
      <c r="B102" s="110" t="s">
        <v>135</v>
      </c>
      <c r="C102" s="110"/>
      <c r="D102" s="110"/>
      <c r="E102" s="110"/>
      <c r="F102" s="110"/>
      <c r="G102" s="57"/>
      <c r="H102" s="57">
        <v>0</v>
      </c>
    </row>
    <row r="103" spans="1:8" ht="20.25" customHeight="1">
      <c r="A103" s="38">
        <v>46930</v>
      </c>
      <c r="B103" s="110" t="s">
        <v>87</v>
      </c>
      <c r="C103" s="110"/>
      <c r="D103" s="110"/>
      <c r="E103" s="110"/>
      <c r="F103" s="110"/>
      <c r="G103" s="32">
        <v>250</v>
      </c>
      <c r="H103" s="32">
        <v>0</v>
      </c>
    </row>
    <row r="104" spans="1:8" ht="21" customHeight="1">
      <c r="A104" s="38">
        <v>46990</v>
      </c>
      <c r="B104" s="110" t="s">
        <v>136</v>
      </c>
      <c r="C104" s="110"/>
      <c r="D104" s="110"/>
      <c r="E104" s="110"/>
      <c r="F104" s="110"/>
      <c r="G104" s="32">
        <v>250</v>
      </c>
      <c r="H104" s="32">
        <v>0</v>
      </c>
    </row>
    <row r="105" spans="1:8" ht="18.75" customHeight="1">
      <c r="A105" s="39">
        <v>47</v>
      </c>
      <c r="B105" s="120" t="s">
        <v>88</v>
      </c>
      <c r="C105" s="120"/>
      <c r="D105" s="120"/>
      <c r="E105" s="120"/>
      <c r="F105" s="120"/>
      <c r="G105" s="33">
        <f>SUM(G106+G109)</f>
        <v>10.039999999999999</v>
      </c>
      <c r="H105" s="33">
        <f>SUM(H106+H109)</f>
        <v>10000</v>
      </c>
    </row>
    <row r="106" spans="1:8" ht="24" customHeight="1">
      <c r="A106" s="37">
        <v>474</v>
      </c>
      <c r="B106" s="111" t="s">
        <v>89</v>
      </c>
      <c r="C106" s="111"/>
      <c r="D106" s="111"/>
      <c r="E106" s="111"/>
      <c r="F106" s="111"/>
      <c r="G106" s="31">
        <f>SUM(G107)</f>
        <v>10.039999999999999</v>
      </c>
      <c r="H106" s="31">
        <f t="shared" ref="H106" si="12">SUM(H107)</f>
        <v>0</v>
      </c>
    </row>
    <row r="107" spans="1:8" ht="18" customHeight="1">
      <c r="A107" s="63">
        <v>47440</v>
      </c>
      <c r="B107" s="122" t="s">
        <v>90</v>
      </c>
      <c r="C107" s="122"/>
      <c r="D107" s="122"/>
      <c r="E107" s="122"/>
      <c r="F107" s="122"/>
      <c r="G107" s="64">
        <v>10.039999999999999</v>
      </c>
      <c r="H107" s="64">
        <v>0</v>
      </c>
    </row>
    <row r="108" spans="1:8" s="65" customFormat="1" ht="32.25" customHeight="1">
      <c r="A108" s="66">
        <v>4741</v>
      </c>
      <c r="B108" s="105" t="s">
        <v>148</v>
      </c>
      <c r="C108" s="106"/>
      <c r="D108" s="106"/>
      <c r="E108" s="106"/>
      <c r="F108" s="107"/>
      <c r="G108" s="67"/>
      <c r="H108" s="68">
        <v>0</v>
      </c>
    </row>
    <row r="109" spans="1:8" ht="21.75" customHeight="1">
      <c r="A109" s="37">
        <v>477</v>
      </c>
      <c r="B109" s="111" t="s">
        <v>116</v>
      </c>
      <c r="C109" s="111"/>
      <c r="D109" s="111"/>
      <c r="E109" s="111"/>
      <c r="F109" s="111"/>
      <c r="G109" s="31">
        <f>SUM(G110)</f>
        <v>0</v>
      </c>
      <c r="H109" s="31">
        <f t="shared" ref="H109" si="13">SUM(H110)</f>
        <v>10000</v>
      </c>
    </row>
    <row r="110" spans="1:8" ht="16.5" thickBot="1">
      <c r="A110" s="40">
        <v>47720</v>
      </c>
      <c r="B110" s="118" t="s">
        <v>117</v>
      </c>
      <c r="C110" s="118"/>
      <c r="D110" s="118"/>
      <c r="E110" s="118"/>
      <c r="F110" s="118"/>
      <c r="G110" s="41">
        <v>0</v>
      </c>
      <c r="H110" s="41">
        <v>10000</v>
      </c>
    </row>
    <row r="111" spans="1:8" ht="15.75">
      <c r="A111" s="39">
        <v>48</v>
      </c>
      <c r="B111" s="120" t="s">
        <v>117</v>
      </c>
      <c r="C111" s="120"/>
      <c r="D111" s="120"/>
      <c r="E111" s="120"/>
      <c r="F111" s="120"/>
      <c r="G111" s="33">
        <f>SUM(G113)</f>
        <v>300</v>
      </c>
      <c r="H111" s="33">
        <f>SUM(H112:H113)</f>
        <v>0</v>
      </c>
    </row>
    <row r="112" spans="1:8" ht="16.5" thickBot="1">
      <c r="A112" s="40">
        <v>48460</v>
      </c>
      <c r="B112" s="118" t="s">
        <v>137</v>
      </c>
      <c r="C112" s="118"/>
      <c r="D112" s="118"/>
      <c r="E112" s="118"/>
      <c r="F112" s="118"/>
      <c r="G112" s="41">
        <v>300</v>
      </c>
      <c r="H112" s="41">
        <v>0</v>
      </c>
    </row>
    <row r="113" spans="1:8" ht="16.5" thickBot="1">
      <c r="A113" s="40">
        <v>48990</v>
      </c>
      <c r="B113" s="118" t="s">
        <v>128</v>
      </c>
      <c r="C113" s="118"/>
      <c r="D113" s="118"/>
      <c r="E113" s="118"/>
      <c r="F113" s="118"/>
      <c r="G113" s="41">
        <v>300</v>
      </c>
      <c r="H113" s="41">
        <v>0</v>
      </c>
    </row>
  </sheetData>
  <mergeCells count="112">
    <mergeCell ref="B34:F34"/>
    <mergeCell ref="B25:F25"/>
    <mergeCell ref="B26:F26"/>
    <mergeCell ref="B28:F28"/>
    <mergeCell ref="B29:F29"/>
    <mergeCell ref="B30:F30"/>
    <mergeCell ref="B32:F32"/>
    <mergeCell ref="B27:F27"/>
    <mergeCell ref="B2:F2"/>
    <mergeCell ref="B5:F5"/>
    <mergeCell ref="B6:F6"/>
    <mergeCell ref="B111:F111"/>
    <mergeCell ref="B75:F75"/>
    <mergeCell ref="B54:F54"/>
    <mergeCell ref="B55:F55"/>
    <mergeCell ref="B56:F56"/>
    <mergeCell ref="B57:F57"/>
    <mergeCell ref="B39:F39"/>
    <mergeCell ref="B41:F41"/>
    <mergeCell ref="B42:F42"/>
    <mergeCell ref="B76:F76"/>
    <mergeCell ref="B110:F110"/>
    <mergeCell ref="B105:F105"/>
    <mergeCell ref="B106:F106"/>
    <mergeCell ref="B78:F78"/>
    <mergeCell ref="B74:F74"/>
    <mergeCell ref="B40:F40"/>
    <mergeCell ref="B43:F43"/>
    <mergeCell ref="B53:F53"/>
    <mergeCell ref="B107:F107"/>
    <mergeCell ref="B90:F90"/>
    <mergeCell ref="B92:F92"/>
    <mergeCell ref="B94:F94"/>
    <mergeCell ref="B96:F96"/>
    <mergeCell ref="B95:F95"/>
    <mergeCell ref="B113:F113"/>
    <mergeCell ref="B58:F58"/>
    <mergeCell ref="B59:F59"/>
    <mergeCell ref="B82:F82"/>
    <mergeCell ref="B83:F83"/>
    <mergeCell ref="B81:F81"/>
    <mergeCell ref="B60:F60"/>
    <mergeCell ref="B61:F61"/>
    <mergeCell ref="B62:F62"/>
    <mergeCell ref="B63:F63"/>
    <mergeCell ref="B64:F64"/>
    <mergeCell ref="B65:F65"/>
    <mergeCell ref="B66:F66"/>
    <mergeCell ref="B73:F73"/>
    <mergeCell ref="B67:F67"/>
    <mergeCell ref="B109:F109"/>
    <mergeCell ref="B91:F91"/>
    <mergeCell ref="B68:F68"/>
    <mergeCell ref="B69:F69"/>
    <mergeCell ref="B70:F70"/>
    <mergeCell ref="B71:F71"/>
    <mergeCell ref="B72:F72"/>
    <mergeCell ref="B108:F108"/>
    <mergeCell ref="B112:F112"/>
    <mergeCell ref="B7:F7"/>
    <mergeCell ref="B15:F15"/>
    <mergeCell ref="B3:F3"/>
    <mergeCell ref="B4:F4"/>
    <mergeCell ref="B20:F20"/>
    <mergeCell ref="B21:F21"/>
    <mergeCell ref="B8:F8"/>
    <mergeCell ref="B9:F9"/>
    <mergeCell ref="B10:F10"/>
    <mergeCell ref="B11:F11"/>
    <mergeCell ref="B12:F12"/>
    <mergeCell ref="B14:F14"/>
    <mergeCell ref="B19:F19"/>
    <mergeCell ref="B16:F16"/>
    <mergeCell ref="B18:F18"/>
    <mergeCell ref="B13:F13"/>
    <mergeCell ref="B17:F17"/>
    <mergeCell ref="B104:F104"/>
    <mergeCell ref="B100:F100"/>
    <mergeCell ref="B101:F101"/>
    <mergeCell ref="B103:F103"/>
    <mergeCell ref="B87:F87"/>
    <mergeCell ref="B88:F88"/>
    <mergeCell ref="B89:F89"/>
    <mergeCell ref="B98:F98"/>
    <mergeCell ref="B99:F99"/>
    <mergeCell ref="B93:F93"/>
    <mergeCell ref="B97:F97"/>
    <mergeCell ref="B102:F102"/>
    <mergeCell ref="B22:F22"/>
    <mergeCell ref="B33:F33"/>
    <mergeCell ref="B37:F37"/>
    <mergeCell ref="B38:F38"/>
    <mergeCell ref="B47:F47"/>
    <mergeCell ref="B46:E46"/>
    <mergeCell ref="B79:F79"/>
    <mergeCell ref="B86:F86"/>
    <mergeCell ref="B35:F35"/>
    <mergeCell ref="B50:F50"/>
    <mergeCell ref="B51:F51"/>
    <mergeCell ref="B84:F84"/>
    <mergeCell ref="B77:F77"/>
    <mergeCell ref="B80:F80"/>
    <mergeCell ref="B85:F85"/>
    <mergeCell ref="B36:F36"/>
    <mergeCell ref="B48:F48"/>
    <mergeCell ref="B49:F49"/>
    <mergeCell ref="B44:F44"/>
    <mergeCell ref="B45:F45"/>
    <mergeCell ref="B52:F52"/>
    <mergeCell ref="B23:F23"/>
    <mergeCell ref="B24:F24"/>
    <mergeCell ref="B31:F31"/>
  </mergeCells>
  <pageMargins left="0.70866141732283472" right="0.70866141732283472" top="0.74803149606299213" bottom="0.74803149606299213" header="0.31496062992125984" footer="0.31496062992125984"/>
  <pageSetup paperSize="9" scale="75" orientation="landscape" cellComments="asDisplayed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3:L5"/>
  <sheetViews>
    <sheetView tabSelected="1" workbookViewId="0">
      <selection activeCell="P21" sqref="P21"/>
    </sheetView>
  </sheetViews>
  <sheetFormatPr defaultRowHeight="15"/>
  <cols>
    <col min="1" max="1" width="9.85546875" bestFit="1" customWidth="1"/>
    <col min="7" max="7" width="11.42578125" customWidth="1"/>
    <col min="9" max="9" width="11.85546875" customWidth="1"/>
    <col min="10" max="10" width="11.42578125" customWidth="1"/>
  </cols>
  <sheetData>
    <row r="3" spans="1:12" ht="15.75">
      <c r="A3" s="5" t="s">
        <v>15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63">
      <c r="A4" s="12" t="s">
        <v>1</v>
      </c>
      <c r="B4" s="125" t="s">
        <v>3</v>
      </c>
      <c r="C4" s="125"/>
      <c r="D4" s="125"/>
      <c r="E4" s="125"/>
      <c r="F4" s="125"/>
      <c r="G4" s="15" t="s">
        <v>28</v>
      </c>
      <c r="H4" s="15" t="s">
        <v>24</v>
      </c>
      <c r="I4" s="15" t="s">
        <v>25</v>
      </c>
      <c r="J4" s="4" t="s">
        <v>14</v>
      </c>
      <c r="K4" s="15" t="s">
        <v>26</v>
      </c>
      <c r="L4" s="15" t="s">
        <v>27</v>
      </c>
    </row>
    <row r="5" spans="1:12" ht="15.75">
      <c r="A5" s="2">
        <v>1</v>
      </c>
      <c r="B5" s="126">
        <v>2</v>
      </c>
      <c r="C5" s="127"/>
      <c r="D5" s="127"/>
      <c r="E5" s="127"/>
      <c r="F5" s="128"/>
      <c r="G5" s="2">
        <v>3</v>
      </c>
      <c r="H5" s="2">
        <v>4</v>
      </c>
      <c r="I5" s="2">
        <v>5</v>
      </c>
      <c r="J5" s="2">
        <v>6</v>
      </c>
      <c r="K5" s="3">
        <v>7</v>
      </c>
      <c r="L5" s="2">
        <v>8</v>
      </c>
    </row>
  </sheetData>
  <mergeCells count="2">
    <mergeCell ref="B4:F4"/>
    <mergeCell ref="B5:F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N86"/>
  <sheetViews>
    <sheetView workbookViewId="0">
      <selection activeCell="N52" sqref="N52"/>
    </sheetView>
  </sheetViews>
  <sheetFormatPr defaultRowHeight="15"/>
  <cols>
    <col min="5" max="5" width="10.140625" bestFit="1" customWidth="1"/>
    <col min="14" max="14" width="12.7109375" bestFit="1" customWidth="1"/>
  </cols>
  <sheetData>
    <row r="1" spans="1:14" ht="15.75">
      <c r="A1" s="104" t="s">
        <v>2</v>
      </c>
      <c r="B1" s="104"/>
      <c r="C1" s="104"/>
      <c r="D1" s="104"/>
      <c r="E1" s="44">
        <f>SUM(E2+E16)</f>
        <v>664000</v>
      </c>
      <c r="I1" s="124" t="s">
        <v>8</v>
      </c>
      <c r="J1" s="124"/>
      <c r="K1" s="124"/>
      <c r="L1" s="124"/>
      <c r="M1" s="124"/>
      <c r="N1" s="29">
        <f>SUM(N2+N20+N38+N50+N53+N80+N85)</f>
        <v>642138.6</v>
      </c>
    </row>
    <row r="2" spans="1:14" ht="15.75">
      <c r="A2" s="95" t="s">
        <v>91</v>
      </c>
      <c r="B2" s="95"/>
      <c r="C2" s="95"/>
      <c r="D2" s="95"/>
      <c r="E2" s="45">
        <f>SUM(E3)</f>
        <v>496000</v>
      </c>
      <c r="I2" s="120" t="s">
        <v>32</v>
      </c>
      <c r="J2" s="120"/>
      <c r="K2" s="120"/>
      <c r="L2" s="120"/>
      <c r="M2" s="120"/>
      <c r="N2" s="30">
        <f t="shared" ref="N2" si="0">SUM(N3+N10+N14+N18)</f>
        <v>153500</v>
      </c>
    </row>
    <row r="3" spans="1:14" ht="15.75">
      <c r="A3" s="94" t="s">
        <v>92</v>
      </c>
      <c r="B3" s="94"/>
      <c r="C3" s="94"/>
      <c r="D3" s="94"/>
      <c r="E3" s="46">
        <f>SUM(E4:E15)</f>
        <v>496000</v>
      </c>
      <c r="I3" s="111" t="s">
        <v>111</v>
      </c>
      <c r="J3" s="111"/>
      <c r="K3" s="111"/>
      <c r="L3" s="111"/>
      <c r="M3" s="111"/>
      <c r="N3" s="31">
        <f>SUM(N4:N9)</f>
        <v>102500</v>
      </c>
    </row>
    <row r="4" spans="1:14" ht="30" customHeight="1">
      <c r="A4" s="93" t="s">
        <v>93</v>
      </c>
      <c r="B4" s="93"/>
      <c r="C4" s="93"/>
      <c r="D4" s="93"/>
      <c r="E4" s="26">
        <v>62000</v>
      </c>
      <c r="I4" s="110" t="s">
        <v>33</v>
      </c>
      <c r="J4" s="110"/>
      <c r="K4" s="110"/>
      <c r="L4" s="110"/>
      <c r="M4" s="110"/>
      <c r="N4" s="32">
        <v>9000</v>
      </c>
    </row>
    <row r="5" spans="1:14" ht="15.75">
      <c r="A5" s="93" t="s">
        <v>94</v>
      </c>
      <c r="B5" s="93"/>
      <c r="C5" s="93"/>
      <c r="D5" s="93"/>
      <c r="E5" s="47">
        <v>45000</v>
      </c>
      <c r="I5" s="110" t="s">
        <v>34</v>
      </c>
      <c r="J5" s="110"/>
      <c r="K5" s="110"/>
      <c r="L5" s="110"/>
      <c r="M5" s="110"/>
      <c r="N5" s="32">
        <v>36500</v>
      </c>
    </row>
    <row r="6" spans="1:14" ht="15.75">
      <c r="A6" s="93" t="s">
        <v>95</v>
      </c>
      <c r="B6" s="93"/>
      <c r="C6" s="93"/>
      <c r="D6" s="93"/>
      <c r="E6" s="26">
        <v>36000</v>
      </c>
      <c r="I6" s="110" t="s">
        <v>35</v>
      </c>
      <c r="J6" s="110"/>
      <c r="K6" s="110"/>
      <c r="L6" s="110"/>
      <c r="M6" s="110"/>
      <c r="N6" s="32">
        <v>13000</v>
      </c>
    </row>
    <row r="7" spans="1:14" ht="21" customHeight="1">
      <c r="A7" s="93" t="s">
        <v>96</v>
      </c>
      <c r="B7" s="93"/>
      <c r="C7" s="93"/>
      <c r="D7" s="93"/>
      <c r="E7" s="26">
        <v>1000</v>
      </c>
      <c r="I7" s="110" t="s">
        <v>36</v>
      </c>
      <c r="J7" s="110"/>
      <c r="K7" s="110"/>
      <c r="L7" s="110"/>
      <c r="M7" s="110"/>
      <c r="N7" s="32">
        <v>5000</v>
      </c>
    </row>
    <row r="8" spans="1:14" ht="27.75" customHeight="1">
      <c r="A8" s="93" t="s">
        <v>97</v>
      </c>
      <c r="B8" s="93"/>
      <c r="C8" s="93"/>
      <c r="D8" s="93"/>
      <c r="E8" s="47">
        <v>0</v>
      </c>
      <c r="I8" s="110" t="s">
        <v>37</v>
      </c>
      <c r="J8" s="110"/>
      <c r="K8" s="110"/>
      <c r="L8" s="110"/>
      <c r="M8" s="110"/>
      <c r="N8" s="32">
        <v>4000</v>
      </c>
    </row>
    <row r="9" spans="1:14" ht="29.25" customHeight="1">
      <c r="A9" s="93" t="s">
        <v>98</v>
      </c>
      <c r="B9" s="93"/>
      <c r="C9" s="93"/>
      <c r="D9" s="93"/>
      <c r="E9" s="26">
        <v>250000</v>
      </c>
      <c r="I9" s="110" t="s">
        <v>124</v>
      </c>
      <c r="J9" s="110"/>
      <c r="K9" s="110"/>
      <c r="L9" s="110"/>
      <c r="M9" s="110"/>
      <c r="N9" s="52">
        <f>11000+2000+14000+8000</f>
        <v>35000</v>
      </c>
    </row>
    <row r="10" spans="1:14" ht="24" customHeight="1">
      <c r="A10" s="93" t="s">
        <v>99</v>
      </c>
      <c r="B10" s="93"/>
      <c r="C10" s="93"/>
      <c r="D10" s="93"/>
      <c r="E10" s="26">
        <v>30000</v>
      </c>
      <c r="I10" s="111" t="s">
        <v>38</v>
      </c>
      <c r="J10" s="111"/>
      <c r="K10" s="111"/>
      <c r="L10" s="111"/>
      <c r="M10" s="111"/>
      <c r="N10" s="31">
        <f t="shared" ref="N10" si="1">SUM(N11:N13)</f>
        <v>10000</v>
      </c>
    </row>
    <row r="11" spans="1:14" ht="24" customHeight="1">
      <c r="A11" s="93" t="s">
        <v>100</v>
      </c>
      <c r="B11" s="93"/>
      <c r="C11" s="93"/>
      <c r="D11" s="93"/>
      <c r="E11" s="26">
        <v>28000</v>
      </c>
      <c r="I11" s="110" t="s">
        <v>109</v>
      </c>
      <c r="J11" s="110"/>
      <c r="K11" s="110"/>
      <c r="L11" s="110"/>
      <c r="M11" s="110"/>
      <c r="N11" s="32">
        <v>1500</v>
      </c>
    </row>
    <row r="12" spans="1:14" ht="26.25" customHeight="1">
      <c r="A12" s="93" t="s">
        <v>101</v>
      </c>
      <c r="B12" s="93"/>
      <c r="C12" s="93"/>
      <c r="D12" s="93"/>
      <c r="E12" s="47">
        <v>16000</v>
      </c>
      <c r="I12" s="110" t="s">
        <v>39</v>
      </c>
      <c r="J12" s="110"/>
      <c r="K12" s="110"/>
      <c r="L12" s="110"/>
      <c r="M12" s="110"/>
      <c r="N12" s="32">
        <v>1500</v>
      </c>
    </row>
    <row r="13" spans="1:14" ht="21" customHeight="1">
      <c r="A13" s="93" t="s">
        <v>102</v>
      </c>
      <c r="B13" s="93"/>
      <c r="C13" s="93"/>
      <c r="D13" s="93"/>
      <c r="E13" s="47">
        <v>13000</v>
      </c>
      <c r="I13" s="110" t="s">
        <v>40</v>
      </c>
      <c r="J13" s="110"/>
      <c r="K13" s="110"/>
      <c r="L13" s="110"/>
      <c r="M13" s="110"/>
      <c r="N13" s="32">
        <v>7000</v>
      </c>
    </row>
    <row r="14" spans="1:14" ht="15.75">
      <c r="A14" s="93" t="s">
        <v>103</v>
      </c>
      <c r="B14" s="93"/>
      <c r="C14" s="93"/>
      <c r="D14" s="93"/>
      <c r="E14" s="26">
        <v>10000</v>
      </c>
      <c r="I14" s="111" t="s">
        <v>41</v>
      </c>
      <c r="J14" s="111"/>
      <c r="K14" s="111"/>
      <c r="L14" s="111"/>
      <c r="M14" s="111"/>
      <c r="N14" s="31">
        <f t="shared" ref="N14" si="2">SUM(N15:N17)</f>
        <v>11000</v>
      </c>
    </row>
    <row r="15" spans="1:14" ht="15.75">
      <c r="A15" s="93" t="s">
        <v>104</v>
      </c>
      <c r="B15" s="93"/>
      <c r="C15" s="93"/>
      <c r="D15" s="93"/>
      <c r="E15" s="26">
        <v>5000</v>
      </c>
      <c r="I15" s="110" t="s">
        <v>41</v>
      </c>
      <c r="J15" s="110"/>
      <c r="K15" s="110"/>
      <c r="L15" s="110"/>
      <c r="M15" s="110"/>
      <c r="N15" s="32">
        <v>8000</v>
      </c>
    </row>
    <row r="16" spans="1:14" ht="15.75">
      <c r="A16" s="95" t="s">
        <v>112</v>
      </c>
      <c r="B16" s="95"/>
      <c r="C16" s="95"/>
      <c r="D16" s="95"/>
      <c r="E16" s="28">
        <f>SUM(E17)</f>
        <v>168000</v>
      </c>
      <c r="I16" s="110" t="s">
        <v>42</v>
      </c>
      <c r="J16" s="110"/>
      <c r="K16" s="110"/>
      <c r="L16" s="110"/>
      <c r="M16" s="110"/>
      <c r="N16" s="32">
        <v>2500</v>
      </c>
    </row>
    <row r="17" spans="1:14" ht="22.5" customHeight="1">
      <c r="A17" s="94" t="s">
        <v>113</v>
      </c>
      <c r="B17" s="94"/>
      <c r="C17" s="94"/>
      <c r="D17" s="94"/>
      <c r="E17" s="46">
        <f>SUM(E18:E22)</f>
        <v>168000</v>
      </c>
      <c r="I17" s="110" t="s">
        <v>43</v>
      </c>
      <c r="J17" s="110"/>
      <c r="K17" s="110"/>
      <c r="L17" s="110"/>
      <c r="M17" s="110"/>
      <c r="N17" s="32">
        <v>500</v>
      </c>
    </row>
    <row r="18" spans="1:14" ht="15.75">
      <c r="A18" s="93" t="s">
        <v>126</v>
      </c>
      <c r="B18" s="93"/>
      <c r="C18" s="93"/>
      <c r="D18" s="93"/>
      <c r="E18" s="26">
        <v>0</v>
      </c>
      <c r="I18" s="111" t="s">
        <v>44</v>
      </c>
      <c r="J18" s="111"/>
      <c r="K18" s="111"/>
      <c r="L18" s="111"/>
      <c r="M18" s="111"/>
      <c r="N18" s="31">
        <f t="shared" ref="N18" si="3">SUM(N19)</f>
        <v>30000</v>
      </c>
    </row>
    <row r="19" spans="1:14" ht="15.75">
      <c r="A19" s="93" t="s">
        <v>123</v>
      </c>
      <c r="B19" s="93"/>
      <c r="C19" s="93"/>
      <c r="D19" s="93"/>
      <c r="E19" s="26">
        <v>50000</v>
      </c>
      <c r="I19" s="110" t="s">
        <v>110</v>
      </c>
      <c r="J19" s="110"/>
      <c r="K19" s="110"/>
      <c r="L19" s="110"/>
      <c r="M19" s="110"/>
      <c r="N19" s="32">
        <v>30000</v>
      </c>
    </row>
    <row r="20" spans="1:14" ht="23.25" customHeight="1">
      <c r="A20" s="93" t="s">
        <v>114</v>
      </c>
      <c r="B20" s="93"/>
      <c r="C20" s="93"/>
      <c r="D20" s="93"/>
      <c r="E20" s="26">
        <v>3000</v>
      </c>
      <c r="I20" s="120" t="s">
        <v>45</v>
      </c>
      <c r="J20" s="120"/>
      <c r="K20" s="120"/>
      <c r="L20" s="120"/>
      <c r="M20" s="120"/>
      <c r="N20" s="33">
        <f t="shared" ref="N20" si="4">SUM(N21+N25+N28+N32+N35)</f>
        <v>55194</v>
      </c>
    </row>
    <row r="21" spans="1:14" ht="25.5" customHeight="1">
      <c r="A21" s="93" t="s">
        <v>121</v>
      </c>
      <c r="B21" s="93"/>
      <c r="C21" s="93"/>
      <c r="D21" s="93"/>
      <c r="E21" s="26">
        <v>35000</v>
      </c>
      <c r="I21" s="111" t="s">
        <v>49</v>
      </c>
      <c r="J21" s="111"/>
      <c r="K21" s="111"/>
      <c r="L21" s="111"/>
      <c r="M21" s="111"/>
      <c r="N21" s="31">
        <f t="shared" ref="N21" si="5">SUM(N22:N24)</f>
        <v>8650</v>
      </c>
    </row>
    <row r="22" spans="1:14" ht="24.75" customHeight="1">
      <c r="A22" s="93" t="s">
        <v>122</v>
      </c>
      <c r="B22" s="93"/>
      <c r="C22" s="93"/>
      <c r="D22" s="93"/>
      <c r="E22" s="26">
        <v>80000</v>
      </c>
      <c r="I22" s="110" t="s">
        <v>46</v>
      </c>
      <c r="J22" s="110"/>
      <c r="K22" s="110"/>
      <c r="L22" s="110"/>
      <c r="M22" s="110"/>
      <c r="N22" s="32">
        <v>7000</v>
      </c>
    </row>
    <row r="23" spans="1:14" ht="15.75">
      <c r="I23" s="110" t="s">
        <v>47</v>
      </c>
      <c r="J23" s="110"/>
      <c r="K23" s="110"/>
      <c r="L23" s="110"/>
      <c r="M23" s="110"/>
      <c r="N23" s="32">
        <v>150</v>
      </c>
    </row>
    <row r="24" spans="1:14" ht="15.75">
      <c r="I24" s="110" t="s">
        <v>48</v>
      </c>
      <c r="J24" s="110"/>
      <c r="K24" s="110"/>
      <c r="L24" s="110"/>
      <c r="M24" s="110"/>
      <c r="N24" s="32">
        <v>1500</v>
      </c>
    </row>
    <row r="25" spans="1:14" ht="15.75">
      <c r="I25" s="111" t="s">
        <v>115</v>
      </c>
      <c r="J25" s="111"/>
      <c r="K25" s="111"/>
      <c r="L25" s="111"/>
      <c r="M25" s="111"/>
      <c r="N25" s="31">
        <f t="shared" ref="N25" si="6">SUM(N26:N27)</f>
        <v>8400</v>
      </c>
    </row>
    <row r="26" spans="1:14" ht="15.75">
      <c r="I26" s="110" t="s">
        <v>115</v>
      </c>
      <c r="J26" s="110"/>
      <c r="K26" s="110"/>
      <c r="L26" s="110"/>
      <c r="M26" s="110"/>
      <c r="N26" s="32">
        <v>8000</v>
      </c>
    </row>
    <row r="27" spans="1:14" ht="15.75">
      <c r="I27" s="110" t="s">
        <v>50</v>
      </c>
      <c r="J27" s="110"/>
      <c r="K27" s="110"/>
      <c r="L27" s="110"/>
      <c r="M27" s="110"/>
      <c r="N27" s="32">
        <v>400</v>
      </c>
    </row>
    <row r="28" spans="1:14" ht="15.75">
      <c r="I28" s="111" t="s">
        <v>51</v>
      </c>
      <c r="J28" s="111"/>
      <c r="K28" s="111"/>
      <c r="L28" s="111"/>
      <c r="M28" s="111"/>
      <c r="N28" s="31">
        <f t="shared" ref="N28" si="7">SUM(N29:N31)</f>
        <v>24266</v>
      </c>
    </row>
    <row r="29" spans="1:14" ht="15.75">
      <c r="I29" s="110" t="s">
        <v>118</v>
      </c>
      <c r="J29" s="110"/>
      <c r="K29" s="110"/>
      <c r="L29" s="110"/>
      <c r="M29" s="110"/>
      <c r="N29" s="32">
        <v>20000</v>
      </c>
    </row>
    <row r="30" spans="1:14" ht="15.75">
      <c r="I30" s="110" t="s">
        <v>52</v>
      </c>
      <c r="J30" s="110"/>
      <c r="K30" s="110"/>
      <c r="L30" s="110"/>
      <c r="M30" s="110"/>
      <c r="N30" s="32">
        <v>1500</v>
      </c>
    </row>
    <row r="31" spans="1:14" ht="15.75">
      <c r="I31" s="110" t="s">
        <v>53</v>
      </c>
      <c r="J31" s="110"/>
      <c r="K31" s="110"/>
      <c r="L31" s="110"/>
      <c r="M31" s="110"/>
      <c r="N31" s="32">
        <v>2766</v>
      </c>
    </row>
    <row r="32" spans="1:14" ht="15.75">
      <c r="I32" s="111" t="s">
        <v>54</v>
      </c>
      <c r="J32" s="111"/>
      <c r="K32" s="111"/>
      <c r="L32" s="111"/>
      <c r="M32" s="111"/>
      <c r="N32" s="31">
        <f t="shared" ref="N32" si="8">SUM(N33:N34)</f>
        <v>2878</v>
      </c>
    </row>
    <row r="33" spans="9:14" ht="15.75">
      <c r="I33" s="110" t="s">
        <v>55</v>
      </c>
      <c r="J33" s="110"/>
      <c r="K33" s="110"/>
      <c r="L33" s="110"/>
      <c r="M33" s="110"/>
      <c r="N33" s="32">
        <v>1467</v>
      </c>
    </row>
    <row r="34" spans="9:14" ht="15.75">
      <c r="I34" s="110" t="s">
        <v>56</v>
      </c>
      <c r="J34" s="110"/>
      <c r="K34" s="110"/>
      <c r="L34" s="110"/>
      <c r="M34" s="110"/>
      <c r="N34" s="32">
        <v>1411</v>
      </c>
    </row>
    <row r="35" spans="9:14" ht="15.75">
      <c r="I35" s="111" t="s">
        <v>6</v>
      </c>
      <c r="J35" s="111"/>
      <c r="K35" s="111"/>
      <c r="L35" s="111"/>
      <c r="M35" s="111"/>
      <c r="N35" s="31">
        <f t="shared" ref="N35" si="9">SUM(N36:N37)</f>
        <v>11000</v>
      </c>
    </row>
    <row r="36" spans="9:14" ht="15.75">
      <c r="I36" s="110" t="s">
        <v>105</v>
      </c>
      <c r="J36" s="110"/>
      <c r="K36" s="110"/>
      <c r="L36" s="110"/>
      <c r="M36" s="110"/>
      <c r="N36" s="32">
        <v>10000</v>
      </c>
    </row>
    <row r="37" spans="9:14" ht="15.75">
      <c r="I37" s="110" t="s">
        <v>57</v>
      </c>
      <c r="J37" s="110"/>
      <c r="K37" s="110"/>
      <c r="L37" s="110"/>
      <c r="M37" s="110"/>
      <c r="N37" s="32">
        <v>1000</v>
      </c>
    </row>
    <row r="38" spans="9:14" ht="15.75">
      <c r="I38" s="120" t="s">
        <v>58</v>
      </c>
      <c r="J38" s="120"/>
      <c r="K38" s="120"/>
      <c r="L38" s="120"/>
      <c r="M38" s="120"/>
      <c r="N38" s="33">
        <f t="shared" ref="N38" si="10">SUM(N39+N41+N43+N45)</f>
        <v>329194.59999999998</v>
      </c>
    </row>
    <row r="39" spans="9:14" ht="15.75">
      <c r="I39" s="111" t="s">
        <v>59</v>
      </c>
      <c r="J39" s="111"/>
      <c r="K39" s="111"/>
      <c r="L39" s="111"/>
      <c r="M39" s="111"/>
      <c r="N39" s="31">
        <f t="shared" ref="N39" si="11">SUM(N40)</f>
        <v>214657.92000000001</v>
      </c>
    </row>
    <row r="40" spans="9:14" ht="15.75">
      <c r="I40" s="110" t="s">
        <v>60</v>
      </c>
      <c r="J40" s="110"/>
      <c r="K40" s="110"/>
      <c r="L40" s="110"/>
      <c r="M40" s="110"/>
      <c r="N40" s="32">
        <v>214657.92000000001</v>
      </c>
    </row>
    <row r="41" spans="9:14" ht="15.75">
      <c r="I41" s="111" t="s">
        <v>61</v>
      </c>
      <c r="J41" s="111"/>
      <c r="K41" s="111"/>
      <c r="L41" s="111"/>
      <c r="M41" s="111"/>
      <c r="N41" s="31">
        <f t="shared" ref="N41" si="12">SUM(N42)</f>
        <v>4942.08</v>
      </c>
    </row>
    <row r="42" spans="9:14" ht="15.75">
      <c r="I42" s="110" t="s">
        <v>61</v>
      </c>
      <c r="J42" s="110"/>
      <c r="K42" s="110"/>
      <c r="L42" s="110"/>
      <c r="M42" s="110"/>
      <c r="N42" s="32">
        <v>4942.08</v>
      </c>
    </row>
    <row r="43" spans="9:14" ht="15.75">
      <c r="I43" s="111" t="s">
        <v>62</v>
      </c>
      <c r="J43" s="111"/>
      <c r="K43" s="111"/>
      <c r="L43" s="111"/>
      <c r="M43" s="111"/>
      <c r="N43" s="31">
        <f t="shared" ref="N43" si="13">SUM(N44)</f>
        <v>60781.599999999999</v>
      </c>
    </row>
    <row r="44" spans="9:14" ht="15.75">
      <c r="I44" s="110" t="s">
        <v>63</v>
      </c>
      <c r="J44" s="110"/>
      <c r="K44" s="110"/>
      <c r="L44" s="110"/>
      <c r="M44" s="110"/>
      <c r="N44" s="32">
        <v>60781.599999999999</v>
      </c>
    </row>
    <row r="45" spans="9:14" ht="15.75">
      <c r="I45" s="111" t="s">
        <v>64</v>
      </c>
      <c r="J45" s="111"/>
      <c r="K45" s="111"/>
      <c r="L45" s="111"/>
      <c r="M45" s="111"/>
      <c r="N45" s="31">
        <f t="shared" ref="N45" si="14">SUM(N46:N49)</f>
        <v>48813</v>
      </c>
    </row>
    <row r="46" spans="9:14" ht="15.75">
      <c r="I46" s="110" t="s">
        <v>65</v>
      </c>
      <c r="J46" s="110"/>
      <c r="K46" s="110"/>
      <c r="L46" s="110"/>
      <c r="M46" s="110"/>
      <c r="N46" s="32">
        <v>41175</v>
      </c>
    </row>
    <row r="47" spans="9:14" ht="15.75">
      <c r="I47" s="110" t="s">
        <v>66</v>
      </c>
      <c r="J47" s="110"/>
      <c r="K47" s="110"/>
      <c r="L47" s="110"/>
      <c r="M47" s="110"/>
      <c r="N47" s="32">
        <v>4665.5</v>
      </c>
    </row>
    <row r="48" spans="9:14" ht="15.75">
      <c r="I48" s="110" t="s">
        <v>67</v>
      </c>
      <c r="J48" s="110"/>
      <c r="K48" s="110"/>
      <c r="L48" s="110"/>
      <c r="M48" s="110"/>
      <c r="N48" s="32">
        <v>1372.5</v>
      </c>
    </row>
    <row r="49" spans="9:14" ht="15.75">
      <c r="I49" s="110" t="s">
        <v>68</v>
      </c>
      <c r="J49" s="110"/>
      <c r="K49" s="110"/>
      <c r="L49" s="110"/>
      <c r="M49" s="110"/>
      <c r="N49" s="32">
        <v>1600</v>
      </c>
    </row>
    <row r="50" spans="9:14" ht="15.75">
      <c r="I50" s="120" t="s">
        <v>29</v>
      </c>
      <c r="J50" s="120"/>
      <c r="K50" s="120"/>
      <c r="L50" s="120"/>
      <c r="M50" s="120"/>
      <c r="N50" s="33">
        <f t="shared" ref="N50:N51" si="15">SUM(N51)</f>
        <v>70000</v>
      </c>
    </row>
    <row r="51" spans="9:14" ht="15.75">
      <c r="I51" s="111" t="s">
        <v>69</v>
      </c>
      <c r="J51" s="111"/>
      <c r="K51" s="111"/>
      <c r="L51" s="111"/>
      <c r="M51" s="111"/>
      <c r="N51" s="31">
        <f t="shared" si="15"/>
        <v>70000</v>
      </c>
    </row>
    <row r="52" spans="9:14" ht="15.75">
      <c r="I52" s="110" t="s">
        <v>70</v>
      </c>
      <c r="J52" s="110"/>
      <c r="K52" s="110"/>
      <c r="L52" s="110"/>
      <c r="M52" s="110"/>
      <c r="N52" s="32">
        <v>70000</v>
      </c>
    </row>
    <row r="53" spans="9:14" ht="15.75">
      <c r="I53" s="120" t="s">
        <v>71</v>
      </c>
      <c r="J53" s="120"/>
      <c r="K53" s="120"/>
      <c r="L53" s="120"/>
      <c r="M53" s="120"/>
      <c r="N53" s="33">
        <v>34000</v>
      </c>
    </row>
    <row r="54" spans="9:14" ht="15.75">
      <c r="I54" s="111" t="s">
        <v>72</v>
      </c>
      <c r="J54" s="111"/>
      <c r="K54" s="111"/>
      <c r="L54" s="111"/>
      <c r="M54" s="111"/>
      <c r="N54" s="31">
        <f t="shared" ref="N54" si="16">SUM(N55:N57)</f>
        <v>4900</v>
      </c>
    </row>
    <row r="55" spans="9:14" ht="15.75">
      <c r="I55" s="110" t="s">
        <v>73</v>
      </c>
      <c r="J55" s="110"/>
      <c r="K55" s="110"/>
      <c r="L55" s="110"/>
      <c r="M55" s="110"/>
      <c r="N55" s="32">
        <v>400</v>
      </c>
    </row>
    <row r="56" spans="9:14" ht="15.75">
      <c r="I56" s="110" t="s">
        <v>74</v>
      </c>
      <c r="J56" s="110"/>
      <c r="K56" s="110"/>
      <c r="L56" s="110"/>
      <c r="M56" s="110"/>
      <c r="N56" s="32">
        <v>4000</v>
      </c>
    </row>
    <row r="57" spans="9:14" ht="15.75">
      <c r="I57" s="110" t="s">
        <v>106</v>
      </c>
      <c r="J57" s="110"/>
      <c r="K57" s="110"/>
      <c r="L57" s="110"/>
      <c r="M57" s="110"/>
      <c r="N57" s="32">
        <v>500</v>
      </c>
    </row>
    <row r="58" spans="9:14" ht="15.75">
      <c r="I58" s="111" t="s">
        <v>75</v>
      </c>
      <c r="J58" s="111"/>
      <c r="K58" s="111"/>
      <c r="L58" s="111"/>
      <c r="M58" s="111"/>
      <c r="N58" s="31">
        <f t="shared" ref="N58" si="17">SUM(N59:N61)</f>
        <v>11400</v>
      </c>
    </row>
    <row r="59" spans="9:14" ht="15.75">
      <c r="I59" s="105" t="s">
        <v>76</v>
      </c>
      <c r="J59" s="106"/>
      <c r="K59" s="106"/>
      <c r="L59" s="106"/>
      <c r="M59" s="107"/>
      <c r="N59" s="32">
        <v>6400</v>
      </c>
    </row>
    <row r="60" spans="9:14" ht="15.75">
      <c r="I60" s="105" t="s">
        <v>107</v>
      </c>
      <c r="J60" s="106"/>
      <c r="K60" s="106"/>
      <c r="L60" s="106"/>
      <c r="M60" s="107"/>
      <c r="N60" s="32">
        <v>4000</v>
      </c>
    </row>
    <row r="61" spans="9:14" ht="15.75">
      <c r="I61" s="105" t="s">
        <v>120</v>
      </c>
      <c r="J61" s="106"/>
      <c r="K61" s="106"/>
      <c r="L61" s="106"/>
      <c r="M61" s="107"/>
      <c r="N61" s="32">
        <v>1000</v>
      </c>
    </row>
    <row r="62" spans="9:14" ht="15.75">
      <c r="I62" s="108" t="s">
        <v>119</v>
      </c>
      <c r="J62" s="109"/>
      <c r="K62" s="109"/>
      <c r="L62" s="109"/>
      <c r="M62" s="119"/>
      <c r="N62" s="31">
        <f t="shared" ref="N62" si="18">SUM(N63)</f>
        <v>1000</v>
      </c>
    </row>
    <row r="63" spans="9:14" ht="15.75">
      <c r="I63" s="105" t="s">
        <v>119</v>
      </c>
      <c r="J63" s="106"/>
      <c r="K63" s="106"/>
      <c r="L63" s="106"/>
      <c r="M63" s="107"/>
      <c r="N63" s="32">
        <v>1000</v>
      </c>
    </row>
    <row r="64" spans="9:14" ht="15.75">
      <c r="I64" s="111" t="s">
        <v>7</v>
      </c>
      <c r="J64" s="111"/>
      <c r="K64" s="111"/>
      <c r="L64" s="111"/>
      <c r="M64" s="111"/>
      <c r="N64" s="31">
        <f t="shared" ref="N64" si="19">SUM(N65)</f>
        <v>2486</v>
      </c>
    </row>
    <row r="65" spans="9:14" ht="15.75">
      <c r="I65" s="110" t="s">
        <v>77</v>
      </c>
      <c r="J65" s="110"/>
      <c r="K65" s="110"/>
      <c r="L65" s="110"/>
      <c r="M65" s="110"/>
      <c r="N65" s="32">
        <v>2486</v>
      </c>
    </row>
    <row r="66" spans="9:14" ht="15.75">
      <c r="I66" s="111" t="s">
        <v>78</v>
      </c>
      <c r="J66" s="111"/>
      <c r="K66" s="111"/>
      <c r="L66" s="111"/>
      <c r="M66" s="111"/>
      <c r="N66" s="31">
        <f t="shared" ref="N66" si="20">SUM(N67)</f>
        <v>6200</v>
      </c>
    </row>
    <row r="67" spans="9:14" ht="15.75">
      <c r="I67" s="110" t="s">
        <v>79</v>
      </c>
      <c r="J67" s="110"/>
      <c r="K67" s="110"/>
      <c r="L67" s="110"/>
      <c r="M67" s="110"/>
      <c r="N67" s="32">
        <v>6200</v>
      </c>
    </row>
    <row r="68" spans="9:14" ht="15.75">
      <c r="I68" s="111" t="s">
        <v>80</v>
      </c>
      <c r="J68" s="111"/>
      <c r="K68" s="111"/>
      <c r="L68" s="111"/>
      <c r="M68" s="111"/>
      <c r="N68" s="31">
        <f>SUM(N69:N71)</f>
        <v>766.45</v>
      </c>
    </row>
    <row r="69" spans="9:14" ht="15.75">
      <c r="I69" s="110" t="s">
        <v>81</v>
      </c>
      <c r="J69" s="110"/>
      <c r="K69" s="110"/>
      <c r="L69" s="110"/>
      <c r="M69" s="110"/>
      <c r="N69" s="32">
        <v>504</v>
      </c>
    </row>
    <row r="70" spans="9:14" ht="15.75">
      <c r="I70" s="110" t="s">
        <v>125</v>
      </c>
      <c r="J70" s="110"/>
      <c r="K70" s="110"/>
      <c r="L70" s="110"/>
      <c r="M70" s="110"/>
      <c r="N70" s="32">
        <v>100</v>
      </c>
    </row>
    <row r="71" spans="9:14" ht="15.75">
      <c r="I71" s="110" t="s">
        <v>108</v>
      </c>
      <c r="J71" s="110"/>
      <c r="K71" s="110"/>
      <c r="L71" s="110"/>
      <c r="M71" s="110"/>
      <c r="N71" s="32">
        <v>162.44999999999999</v>
      </c>
    </row>
    <row r="72" spans="9:14" ht="15.75">
      <c r="I72" s="111" t="s">
        <v>82</v>
      </c>
      <c r="J72" s="111"/>
      <c r="K72" s="111"/>
      <c r="L72" s="111"/>
      <c r="M72" s="111"/>
      <c r="N72" s="31">
        <f t="shared" ref="N72" si="21">SUM(N74)</f>
        <v>2000</v>
      </c>
    </row>
    <row r="73" spans="9:14" ht="15.75">
      <c r="I73" s="110" t="s">
        <v>127</v>
      </c>
      <c r="J73" s="110"/>
      <c r="K73" s="110"/>
      <c r="L73" s="110"/>
      <c r="M73" s="110"/>
      <c r="N73" s="32">
        <v>2000</v>
      </c>
    </row>
    <row r="74" spans="9:14" ht="15.75">
      <c r="I74" s="110" t="s">
        <v>83</v>
      </c>
      <c r="J74" s="110"/>
      <c r="K74" s="110"/>
      <c r="L74" s="110"/>
      <c r="M74" s="110"/>
      <c r="N74" s="32">
        <v>2000</v>
      </c>
    </row>
    <row r="75" spans="9:14" ht="15.75">
      <c r="I75" s="111" t="s">
        <v>84</v>
      </c>
      <c r="J75" s="111"/>
      <c r="K75" s="111"/>
      <c r="L75" s="111"/>
      <c r="M75" s="111"/>
      <c r="N75" s="31">
        <f t="shared" ref="N75" si="22">SUM(N76)</f>
        <v>960</v>
      </c>
    </row>
    <row r="76" spans="9:14" ht="15.75">
      <c r="I76" s="110" t="s">
        <v>85</v>
      </c>
      <c r="J76" s="110"/>
      <c r="K76" s="110"/>
      <c r="L76" s="110"/>
      <c r="M76" s="110"/>
      <c r="N76" s="32">
        <v>960</v>
      </c>
    </row>
    <row r="77" spans="9:14" ht="15.75">
      <c r="I77" s="111" t="s">
        <v>86</v>
      </c>
      <c r="J77" s="111"/>
      <c r="K77" s="111"/>
      <c r="L77" s="111"/>
      <c r="M77" s="111"/>
      <c r="N77" s="31">
        <f t="shared" ref="N77" si="23">SUM(N78:N79)</f>
        <v>8070</v>
      </c>
    </row>
    <row r="78" spans="9:14">
      <c r="I78" s="110" t="s">
        <v>129</v>
      </c>
      <c r="J78" s="110"/>
      <c r="K78" s="110"/>
      <c r="L78" s="110"/>
      <c r="M78" s="110"/>
      <c r="N78" s="57">
        <v>8000</v>
      </c>
    </row>
    <row r="79" spans="9:14" ht="15.75">
      <c r="I79" s="110" t="s">
        <v>87</v>
      </c>
      <c r="J79" s="110"/>
      <c r="K79" s="110"/>
      <c r="L79" s="110"/>
      <c r="M79" s="110"/>
      <c r="N79" s="32">
        <v>70</v>
      </c>
    </row>
    <row r="80" spans="9:14" ht="15.75">
      <c r="I80" s="120" t="s">
        <v>88</v>
      </c>
      <c r="J80" s="120"/>
      <c r="K80" s="120"/>
      <c r="L80" s="120"/>
      <c r="M80" s="120"/>
      <c r="N80" s="33">
        <f t="shared" ref="N80" si="24">SUM(N81+N83)</f>
        <v>150</v>
      </c>
    </row>
    <row r="81" spans="9:14" ht="15.75">
      <c r="I81" s="111" t="s">
        <v>89</v>
      </c>
      <c r="J81" s="111"/>
      <c r="K81" s="111"/>
      <c r="L81" s="111"/>
      <c r="M81" s="111"/>
      <c r="N81" s="31">
        <f t="shared" ref="N81" si="25">SUM(N82)</f>
        <v>50</v>
      </c>
    </row>
    <row r="82" spans="9:14" ht="16.5" thickBot="1">
      <c r="I82" s="118" t="s">
        <v>90</v>
      </c>
      <c r="J82" s="118"/>
      <c r="K82" s="118"/>
      <c r="L82" s="118"/>
      <c r="M82" s="118"/>
      <c r="N82" s="41">
        <v>50</v>
      </c>
    </row>
    <row r="83" spans="9:14" ht="15.75">
      <c r="I83" s="111" t="s">
        <v>116</v>
      </c>
      <c r="J83" s="111"/>
      <c r="K83" s="111"/>
      <c r="L83" s="111"/>
      <c r="M83" s="111"/>
      <c r="N83" s="31">
        <f t="shared" ref="N83:N85" si="26">SUM(N84)</f>
        <v>100</v>
      </c>
    </row>
    <row r="84" spans="9:14" ht="16.5" thickBot="1">
      <c r="I84" s="118" t="s">
        <v>117</v>
      </c>
      <c r="J84" s="118"/>
      <c r="K84" s="118"/>
      <c r="L84" s="118"/>
      <c r="M84" s="118"/>
      <c r="N84" s="41">
        <v>100</v>
      </c>
    </row>
    <row r="85" spans="9:14" ht="15.75">
      <c r="I85" s="120" t="s">
        <v>117</v>
      </c>
      <c r="J85" s="120"/>
      <c r="K85" s="120"/>
      <c r="L85" s="120"/>
      <c r="M85" s="120"/>
      <c r="N85" s="33">
        <f t="shared" si="26"/>
        <v>100</v>
      </c>
    </row>
    <row r="86" spans="9:14" ht="16.5" thickBot="1">
      <c r="I86" s="118" t="s">
        <v>128</v>
      </c>
      <c r="J86" s="118"/>
      <c r="K86" s="118"/>
      <c r="L86" s="118"/>
      <c r="M86" s="118"/>
      <c r="N86" s="41">
        <v>100</v>
      </c>
    </row>
  </sheetData>
  <mergeCells count="108">
    <mergeCell ref="I85:M85"/>
    <mergeCell ref="I86:M86"/>
    <mergeCell ref="I79:M79"/>
    <mergeCell ref="I80:M80"/>
    <mergeCell ref="I81:M81"/>
    <mergeCell ref="I82:M82"/>
    <mergeCell ref="I83:M83"/>
    <mergeCell ref="I84:M84"/>
    <mergeCell ref="I73:M73"/>
    <mergeCell ref="I74:M74"/>
    <mergeCell ref="I75:M75"/>
    <mergeCell ref="I76:M76"/>
    <mergeCell ref="I77:M77"/>
    <mergeCell ref="I78:M78"/>
    <mergeCell ref="I67:M67"/>
    <mergeCell ref="I68:M68"/>
    <mergeCell ref="I69:M69"/>
    <mergeCell ref="I70:M70"/>
    <mergeCell ref="I71:M71"/>
    <mergeCell ref="I72:M72"/>
    <mergeCell ref="I61:M61"/>
    <mergeCell ref="I62:M62"/>
    <mergeCell ref="I63:M63"/>
    <mergeCell ref="I64:M64"/>
    <mergeCell ref="I65:M65"/>
    <mergeCell ref="I66:M66"/>
    <mergeCell ref="I55:M55"/>
    <mergeCell ref="I56:M56"/>
    <mergeCell ref="I57:M57"/>
    <mergeCell ref="I58:M58"/>
    <mergeCell ref="I59:M59"/>
    <mergeCell ref="I60:M60"/>
    <mergeCell ref="I49:M49"/>
    <mergeCell ref="I50:M50"/>
    <mergeCell ref="I51:M51"/>
    <mergeCell ref="I52:M52"/>
    <mergeCell ref="I53:M53"/>
    <mergeCell ref="I54:M54"/>
    <mergeCell ref="I43:M43"/>
    <mergeCell ref="I44:M44"/>
    <mergeCell ref="I45:M45"/>
    <mergeCell ref="I46:M46"/>
    <mergeCell ref="I47:M47"/>
    <mergeCell ref="I48:M48"/>
    <mergeCell ref="I37:M37"/>
    <mergeCell ref="I38:M38"/>
    <mergeCell ref="I39:M39"/>
    <mergeCell ref="I40:M40"/>
    <mergeCell ref="I41:M41"/>
    <mergeCell ref="I42:M42"/>
    <mergeCell ref="A22:D22"/>
    <mergeCell ref="I31:M31"/>
    <mergeCell ref="I32:M32"/>
    <mergeCell ref="I33:M33"/>
    <mergeCell ref="I34:M34"/>
    <mergeCell ref="I35:M35"/>
    <mergeCell ref="I36:M36"/>
    <mergeCell ref="I25:M25"/>
    <mergeCell ref="I26:M26"/>
    <mergeCell ref="I27:M27"/>
    <mergeCell ref="I28:M28"/>
    <mergeCell ref="I29:M29"/>
    <mergeCell ref="I30:M30"/>
    <mergeCell ref="I22:M22"/>
    <mergeCell ref="I23:M23"/>
    <mergeCell ref="I24:M24"/>
    <mergeCell ref="A20:D20"/>
    <mergeCell ref="A6:D6"/>
    <mergeCell ref="A16:D16"/>
    <mergeCell ref="A17:D17"/>
    <mergeCell ref="A18:D18"/>
    <mergeCell ref="A21:D21"/>
    <mergeCell ref="I19:M19"/>
    <mergeCell ref="I20:M20"/>
    <mergeCell ref="I21:M21"/>
    <mergeCell ref="I13:M13"/>
    <mergeCell ref="I14:M14"/>
    <mergeCell ref="I15:M15"/>
    <mergeCell ref="I16:M16"/>
    <mergeCell ref="I17:M17"/>
    <mergeCell ref="I18:M18"/>
    <mergeCell ref="I11:M11"/>
    <mergeCell ref="I12:M12"/>
    <mergeCell ref="A19:D19"/>
    <mergeCell ref="I1:M1"/>
    <mergeCell ref="I2:M2"/>
    <mergeCell ref="I3:M3"/>
    <mergeCell ref="I4:M4"/>
    <mergeCell ref="I5:M5"/>
    <mergeCell ref="I6:M6"/>
    <mergeCell ref="A13:D13"/>
    <mergeCell ref="A14:D14"/>
    <mergeCell ref="A15:D15"/>
    <mergeCell ref="A7:D7"/>
    <mergeCell ref="A8:D8"/>
    <mergeCell ref="A9:D9"/>
    <mergeCell ref="A10:D10"/>
    <mergeCell ref="A11:D11"/>
    <mergeCell ref="A12:D12"/>
    <mergeCell ref="A1:D1"/>
    <mergeCell ref="A2:D2"/>
    <mergeCell ref="A3:D3"/>
    <mergeCell ref="A4:D4"/>
    <mergeCell ref="A5:D5"/>
    <mergeCell ref="I7:M7"/>
    <mergeCell ref="I8:M8"/>
    <mergeCell ref="I9:M9"/>
    <mergeCell ref="I10:M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Financijski plan - naslovna str</vt:lpstr>
      <vt:lpstr>Financijski plan - prihodi</vt:lpstr>
      <vt:lpstr>Financijski plan - rashodi</vt:lpstr>
      <vt:lpstr>Finacijski plan - zaduživanje 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Krešo</dc:creator>
  <cp:lastModifiedBy>OPĆINA PODCRKAVLJE</cp:lastModifiedBy>
  <cp:lastPrinted>2021-12-02T12:37:47Z</cp:lastPrinted>
  <dcterms:created xsi:type="dcterms:W3CDTF">2015-09-29T20:55:41Z</dcterms:created>
  <dcterms:modified xsi:type="dcterms:W3CDTF">2021-12-02T12:40:27Z</dcterms:modified>
</cp:coreProperties>
</file>