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8C396B6F-F39B-4BC4-889C-C22653259B98}"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G301" i="9"/>
  <c r="F301" i="9"/>
  <c r="E301" i="9"/>
  <c r="B301" i="9" s="1"/>
  <c r="H300" i="9"/>
  <c r="G300" i="9"/>
  <c r="F300" i="9"/>
  <c r="H299" i="9"/>
  <c r="E299" i="9" s="1"/>
  <c r="B299" i="9" s="1"/>
  <c r="G299" i="9"/>
  <c r="F299" i="9"/>
  <c r="H298" i="9"/>
  <c r="E298" i="9" s="1"/>
  <c r="B298" i="9" s="1"/>
  <c r="G298" i="9"/>
  <c r="F298" i="9"/>
  <c r="H297" i="9"/>
  <c r="G297" i="9"/>
  <c r="F297" i="9"/>
  <c r="H296" i="9"/>
  <c r="G296" i="9"/>
  <c r="F296" i="9"/>
  <c r="E296" i="9"/>
  <c r="B296" i="9" s="1"/>
  <c r="H295" i="9"/>
  <c r="G295" i="9"/>
  <c r="F295" i="9"/>
  <c r="H294" i="9"/>
  <c r="G294" i="9"/>
  <c r="F294" i="9"/>
  <c r="E294" i="9"/>
  <c r="B294" i="9" s="1"/>
  <c r="H293" i="9"/>
  <c r="G293" i="9"/>
  <c r="F293" i="9"/>
  <c r="H292" i="9"/>
  <c r="G292" i="9"/>
  <c r="F292" i="9"/>
  <c r="H291" i="9"/>
  <c r="E291" i="9" s="1"/>
  <c r="G291" i="9"/>
  <c r="F291" i="9"/>
  <c r="F290" i="9"/>
  <c r="F289" i="9"/>
  <c r="H288" i="9"/>
  <c r="G288" i="9"/>
  <c r="F288" i="9"/>
  <c r="E288" i="9"/>
  <c r="B288" i="9" s="1"/>
  <c r="H287" i="9"/>
  <c r="G287" i="9"/>
  <c r="F287" i="9"/>
  <c r="H286" i="9"/>
  <c r="E286" i="9" s="1"/>
  <c r="B286" i="9" s="1"/>
  <c r="G286" i="9"/>
  <c r="F286" i="9"/>
  <c r="H285" i="9"/>
  <c r="G285" i="9"/>
  <c r="F285" i="9"/>
  <c r="F284" i="9"/>
  <c r="H283" i="9"/>
  <c r="G283" i="9"/>
  <c r="F283" i="9"/>
  <c r="E283" i="9"/>
  <c r="B283" i="9" s="1"/>
  <c r="H282" i="9"/>
  <c r="E282" i="9" s="1"/>
  <c r="G282" i="9"/>
  <c r="F282" i="9"/>
  <c r="H281" i="9"/>
  <c r="E281" i="9" s="1"/>
  <c r="B281" i="9" s="1"/>
  <c r="G281" i="9"/>
  <c r="F281" i="9"/>
  <c r="F280" i="9"/>
  <c r="F279" i="9"/>
  <c r="F278" i="9"/>
  <c r="F276" i="9"/>
  <c r="L275" i="9"/>
  <c r="H275" i="9"/>
  <c r="F275" i="9"/>
  <c r="F274" i="9"/>
  <c r="I273" i="9"/>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M228" i="9"/>
  <c r="L228" i="9"/>
  <c r="F228" i="9" s="1"/>
  <c r="E228" i="9"/>
  <c r="B228" i="9" s="1"/>
  <c r="M227" i="9"/>
  <c r="L227" i="9"/>
  <c r="F227" i="9"/>
  <c r="E227" i="9"/>
  <c r="B227" i="9"/>
  <c r="M226" i="9"/>
  <c r="L226" i="9"/>
  <c r="F226" i="9" s="1"/>
  <c r="E226" i="9"/>
  <c r="B226" i="9" s="1"/>
  <c r="M225" i="9"/>
  <c r="L225" i="9"/>
  <c r="F225" i="9"/>
  <c r="E225" i="9"/>
  <c r="B225" i="9"/>
  <c r="M224" i="9"/>
  <c r="L224" i="9"/>
  <c r="F224" i="9" s="1"/>
  <c r="E224" i="9"/>
  <c r="B224" i="9" s="1"/>
  <c r="M223" i="9"/>
  <c r="L223" i="9"/>
  <c r="F223" i="9"/>
  <c r="E223" i="9"/>
  <c r="B223" i="9"/>
  <c r="M222" i="9"/>
  <c r="L222" i="9"/>
  <c r="F222" i="9" s="1"/>
  <c r="E222" i="9"/>
  <c r="B222" i="9" s="1"/>
  <c r="M221" i="9"/>
  <c r="L221" i="9"/>
  <c r="F221" i="9"/>
  <c r="E221" i="9"/>
  <c r="B221" i="9"/>
  <c r="M220" i="9"/>
  <c r="L220" i="9"/>
  <c r="F220" i="9" s="1"/>
  <c r="E220" i="9"/>
  <c r="B220" i="9" s="1"/>
  <c r="M219" i="9"/>
  <c r="L219" i="9"/>
  <c r="F219" i="9"/>
  <c r="E219" i="9"/>
  <c r="B219" i="9"/>
  <c r="M218" i="9"/>
  <c r="L218" i="9"/>
  <c r="F218" i="9" s="1"/>
  <c r="E218" i="9"/>
  <c r="B218" i="9" s="1"/>
  <c r="M217" i="9"/>
  <c r="L217" i="9"/>
  <c r="F217" i="9" s="1"/>
  <c r="B217" i="9" s="1"/>
  <c r="E217" i="9"/>
  <c r="M216" i="9"/>
  <c r="L216" i="9"/>
  <c r="F216" i="9" s="1"/>
  <c r="E216" i="9"/>
  <c r="B216" i="9" s="1"/>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G142" i="9"/>
  <c r="F142" i="9"/>
  <c r="B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G40" i="9"/>
  <c r="F40" i="9"/>
  <c r="E40" i="9"/>
  <c r="B40" i="9" s="1"/>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9" i="8" s="1"/>
  <c r="D44" i="8"/>
  <c r="D36" i="8"/>
  <c r="D26" i="8"/>
  <c r="D24" i="8" s="1"/>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49" i="5"/>
  <c r="F248" i="5"/>
  <c r="F247" i="5"/>
  <c r="E246" i="5"/>
  <c r="D246" i="5"/>
  <c r="F244" i="5"/>
  <c r="F243" i="5"/>
  <c r="E242" i="5"/>
  <c r="D242" i="5"/>
  <c r="F242" i="5" s="1"/>
  <c r="F241" i="5"/>
  <c r="F240" i="5"/>
  <c r="E239" i="5"/>
  <c r="E238"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E78" i="5" s="1"/>
  <c r="D79" i="5"/>
  <c r="F79" i="5" s="1"/>
  <c r="D78" i="5"/>
  <c r="F78" i="5" s="1"/>
  <c r="F77" i="5"/>
  <c r="F76" i="5"/>
  <c r="F75" i="5"/>
  <c r="F74" i="5"/>
  <c r="F73" i="5"/>
  <c r="F72" i="5"/>
  <c r="F71" i="5"/>
  <c r="E70" i="5"/>
  <c r="D70" i="5"/>
  <c r="D69" i="5" s="1"/>
  <c r="E69" i="5"/>
  <c r="E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D7" i="5" s="1"/>
  <c r="F7"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8" i="4" s="1"/>
  <c r="E417" i="4"/>
  <c r="D417" i="4"/>
  <c r="E416" i="4"/>
  <c r="E643" i="4" s="1"/>
  <c r="D416" i="4"/>
  <c r="D643" i="4" s="1"/>
  <c r="C637" i="1"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D350"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D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D263" i="4" s="1"/>
  <c r="F263"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D215" i="4" s="1"/>
  <c r="F215"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D163" i="4" s="1"/>
  <c r="F163" i="4" s="1"/>
  <c r="E163" i="4"/>
  <c r="F162" i="4"/>
  <c r="F161" i="4"/>
  <c r="F160" i="4"/>
  <c r="E159" i="4"/>
  <c r="D159" i="4"/>
  <c r="F159" i="4" s="1"/>
  <c r="F158" i="4"/>
  <c r="F157" i="4"/>
  <c r="F156" i="4"/>
  <c r="F155" i="4"/>
  <c r="F154" i="4"/>
  <c r="E153" i="4"/>
  <c r="E152" i="4" s="1"/>
  <c r="E151" i="4" s="1"/>
  <c r="D153" i="4"/>
  <c r="F153" i="4" s="1"/>
  <c r="D152" i="4"/>
  <c r="F150" i="4"/>
  <c r="F149" i="4"/>
  <c r="F148" i="4"/>
  <c r="F147" i="4"/>
  <c r="F146" i="4"/>
  <c r="F145" i="4"/>
  <c r="F144" i="4"/>
  <c r="F143" i="4"/>
  <c r="F142" i="4"/>
  <c r="F141" i="4"/>
  <c r="E140" i="4"/>
  <c r="D140" i="4"/>
  <c r="D139" i="4" s="1"/>
  <c r="F139" i="4" s="1"/>
  <c r="E139" i="4"/>
  <c r="F138" i="4"/>
  <c r="F137" i="4"/>
  <c r="F136" i="4"/>
  <c r="F135" i="4"/>
  <c r="E134" i="4"/>
  <c r="D134" i="4"/>
  <c r="D133" i="4" s="1"/>
  <c r="F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E6"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G23" i="3"/>
  <c r="B23" i="3"/>
  <c r="G22" i="3"/>
  <c r="B22" i="3"/>
  <c r="I21" i="3"/>
  <c r="G21" i="3"/>
  <c r="B21" i="3"/>
  <c r="I20" i="3"/>
  <c r="H20"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C1576" i="1"/>
  <c r="G1576"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G1501" i="1"/>
  <c r="C1501" i="1"/>
  <c r="H1501" i="1" s="1"/>
  <c r="H1500" i="1"/>
  <c r="C1500" i="1"/>
  <c r="G1500" i="1" s="1"/>
  <c r="G1499" i="1"/>
  <c r="C1499" i="1"/>
  <c r="H1499"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H1484" i="1"/>
  <c r="C1484" i="1"/>
  <c r="G1484" i="1" s="1"/>
  <c r="G1483" i="1"/>
  <c r="C1483" i="1"/>
  <c r="H1483" i="1" s="1"/>
  <c r="H1482" i="1"/>
  <c r="C1482" i="1"/>
  <c r="G1482" i="1" s="1"/>
  <c r="G1481" i="1"/>
  <c r="C1481" i="1"/>
  <c r="H1481"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C1414" i="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D1227" i="1"/>
  <c r="C1227" i="1"/>
  <c r="D1226" i="1"/>
  <c r="C1226" i="1"/>
  <c r="H1226" i="1" s="1"/>
  <c r="D1225" i="1"/>
  <c r="C1225" i="1"/>
  <c r="H1225" i="1" s="1"/>
  <c r="D1224" i="1"/>
  <c r="C1224" i="1"/>
  <c r="H1224" i="1" s="1"/>
  <c r="D1223"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C1124" i="1"/>
  <c r="G1124" i="1" s="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D985" i="1"/>
  <c r="H985" i="1" s="1"/>
  <c r="C985" i="1"/>
  <c r="G985" i="1" s="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G967" i="1" s="1"/>
  <c r="D966" i="1"/>
  <c r="H966" i="1" s="1"/>
  <c r="C966" i="1"/>
  <c r="G966" i="1" s="1"/>
  <c r="D965" i="1"/>
  <c r="H965" i="1" s="1"/>
  <c r="C965" i="1"/>
  <c r="G965" i="1" s="1"/>
  <c r="D964" i="1"/>
  <c r="H964" i="1" s="1"/>
  <c r="C964" i="1"/>
  <c r="G964" i="1" s="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G950" i="1" s="1"/>
  <c r="D949" i="1"/>
  <c r="H949" i="1" s="1"/>
  <c r="C949" i="1"/>
  <c r="G949" i="1" s="1"/>
  <c r="D948" i="1"/>
  <c r="H948" i="1" s="1"/>
  <c r="C948" i="1"/>
  <c r="G948" i="1" s="1"/>
  <c r="D947" i="1"/>
  <c r="H947" i="1" s="1"/>
  <c r="C947" i="1"/>
  <c r="G947" i="1" s="1"/>
  <c r="D946" i="1"/>
  <c r="H946" i="1" s="1"/>
  <c r="C946" i="1"/>
  <c r="G946" i="1" s="1"/>
  <c r="D945" i="1"/>
  <c r="H945" i="1" s="1"/>
  <c r="C945" i="1"/>
  <c r="G945" i="1" s="1"/>
  <c r="D944" i="1"/>
  <c r="H944" i="1" s="1"/>
  <c r="C944" i="1"/>
  <c r="G944" i="1" s="1"/>
  <c r="D943" i="1"/>
  <c r="H943" i="1" s="1"/>
  <c r="C943" i="1"/>
  <c r="G943" i="1" s="1"/>
  <c r="D942" i="1"/>
  <c r="H942" i="1" s="1"/>
  <c r="C942" i="1"/>
  <c r="G942" i="1" s="1"/>
  <c r="D941" i="1"/>
  <c r="H941" i="1" s="1"/>
  <c r="C941" i="1"/>
  <c r="G941" i="1" s="1"/>
  <c r="D940" i="1"/>
  <c r="H940" i="1" s="1"/>
  <c r="C940" i="1"/>
  <c r="G940" i="1" s="1"/>
  <c r="D939" i="1"/>
  <c r="H939" i="1" s="1"/>
  <c r="C939" i="1"/>
  <c r="G939" i="1" s="1"/>
  <c r="D938" i="1"/>
  <c r="H938" i="1" s="1"/>
  <c r="C938" i="1"/>
  <c r="G938" i="1" s="1"/>
  <c r="D937" i="1"/>
  <c r="H937" i="1" s="1"/>
  <c r="C937" i="1"/>
  <c r="G937" i="1" s="1"/>
  <c r="D936" i="1"/>
  <c r="H936" i="1" s="1"/>
  <c r="C936" i="1"/>
  <c r="G936" i="1" s="1"/>
  <c r="D935" i="1"/>
  <c r="H935" i="1" s="1"/>
  <c r="C935" i="1"/>
  <c r="G935" i="1" s="1"/>
  <c r="D934" i="1"/>
  <c r="H934" i="1" s="1"/>
  <c r="C934" i="1"/>
  <c r="G934" i="1" s="1"/>
  <c r="D933" i="1"/>
  <c r="H933" i="1" s="1"/>
  <c r="C933" i="1"/>
  <c r="G933" i="1" s="1"/>
  <c r="D932" i="1"/>
  <c r="H932" i="1" s="1"/>
  <c r="C932" i="1"/>
  <c r="G932" i="1" s="1"/>
  <c r="D931" i="1"/>
  <c r="H931" i="1" s="1"/>
  <c r="C931" i="1"/>
  <c r="G931" i="1" s="1"/>
  <c r="D930" i="1"/>
  <c r="H930" i="1" s="1"/>
  <c r="C930" i="1"/>
  <c r="G930" i="1" s="1"/>
  <c r="D929" i="1"/>
  <c r="H929" i="1" s="1"/>
  <c r="C929" i="1"/>
  <c r="G929" i="1" s="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H676" i="1" s="1"/>
  <c r="C676" i="1"/>
  <c r="G676" i="1" s="1"/>
  <c r="D675" i="1"/>
  <c r="H675" i="1" s="1"/>
  <c r="C675" i="1"/>
  <c r="G675" i="1" s="1"/>
  <c r="D674" i="1"/>
  <c r="H674" i="1" s="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C645" i="1"/>
  <c r="G645" i="1" s="1"/>
  <c r="D644" i="1"/>
  <c r="C644" i="1"/>
  <c r="G644" i="1" s="1"/>
  <c r="D643" i="1"/>
  <c r="C643" i="1"/>
  <c r="G643" i="1" s="1"/>
  <c r="D642" i="1"/>
  <c r="C642" i="1"/>
  <c r="G642" i="1" s="1"/>
  <c r="D641" i="1"/>
  <c r="C641" i="1"/>
  <c r="G641" i="1" s="1"/>
  <c r="D637" i="1"/>
  <c r="D632" i="1"/>
  <c r="C632" i="1"/>
  <c r="G632" i="1" s="1"/>
  <c r="D631" i="1"/>
  <c r="C631" i="1"/>
  <c r="G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2"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H494" i="1" s="1"/>
  <c r="C494" i="1"/>
  <c r="H493" i="1"/>
  <c r="D493" i="1"/>
  <c r="C493" i="1"/>
  <c r="G493" i="1" s="1"/>
  <c r="D492" i="1"/>
  <c r="C492" i="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C478" i="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3" i="1"/>
  <c r="H413" i="1" s="1"/>
  <c r="C413" i="1"/>
  <c r="G413" i="1" s="1"/>
  <c r="D412" i="1"/>
  <c r="C412" i="1"/>
  <c r="D411" i="1"/>
  <c r="C411" i="1"/>
  <c r="D406" i="1"/>
  <c r="H406" i="1" s="1"/>
  <c r="C406" i="1"/>
  <c r="G406" i="1" s="1"/>
  <c r="D405" i="1"/>
  <c r="H405" i="1" s="1"/>
  <c r="C405" i="1"/>
  <c r="G405" i="1" s="1"/>
  <c r="D404" i="1"/>
  <c r="H404" i="1" s="1"/>
  <c r="C404" i="1"/>
  <c r="G404" i="1" s="1"/>
  <c r="D402" i="1"/>
  <c r="D401" i="1"/>
  <c r="H401" i="1" s="1"/>
  <c r="C401" i="1"/>
  <c r="G401" i="1" s="1"/>
  <c r="D400" i="1"/>
  <c r="H400" i="1" s="1"/>
  <c r="C400" i="1"/>
  <c r="G400" i="1" s="1"/>
  <c r="D399" i="1"/>
  <c r="H399" i="1" s="1"/>
  <c r="C399" i="1"/>
  <c r="G399" i="1" s="1"/>
  <c r="D398" i="1"/>
  <c r="H398" i="1" s="1"/>
  <c r="C398" i="1"/>
  <c r="G398" i="1" s="1"/>
  <c r="D397" i="1"/>
  <c r="H397" i="1" s="1"/>
  <c r="C397" i="1"/>
  <c r="G397" i="1" s="1"/>
  <c r="D396" i="1"/>
  <c r="H396" i="1" s="1"/>
  <c r="C396" i="1"/>
  <c r="G396" i="1" s="1"/>
  <c r="D395" i="1"/>
  <c r="H395" i="1" s="1"/>
  <c r="C395" i="1"/>
  <c r="G395" i="1" s="1"/>
  <c r="D394" i="1"/>
  <c r="H394" i="1" s="1"/>
  <c r="C394" i="1"/>
  <c r="G394" i="1" s="1"/>
  <c r="D393" i="1"/>
  <c r="H393" i="1" s="1"/>
  <c r="C393" i="1"/>
  <c r="G393" i="1" s="1"/>
  <c r="D392" i="1"/>
  <c r="H392" i="1" s="1"/>
  <c r="C392" i="1"/>
  <c r="G392" i="1" s="1"/>
  <c r="D391" i="1"/>
  <c r="H391" i="1" s="1"/>
  <c r="C391" i="1"/>
  <c r="G391" i="1" s="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G379" i="1" s="1"/>
  <c r="D378" i="1"/>
  <c r="H378" i="1" s="1"/>
  <c r="C378" i="1"/>
  <c r="G378" i="1" s="1"/>
  <c r="D377" i="1"/>
  <c r="H377" i="1" s="1"/>
  <c r="C377" i="1"/>
  <c r="G377" i="1" s="1"/>
  <c r="D376" i="1"/>
  <c r="H376" i="1" s="1"/>
  <c r="C376" i="1"/>
  <c r="G376" i="1" s="1"/>
  <c r="D375" i="1"/>
  <c r="H375" i="1" s="1"/>
  <c r="C375" i="1"/>
  <c r="G375" i="1" s="1"/>
  <c r="D374" i="1"/>
  <c r="H374" i="1" s="1"/>
  <c r="C374" i="1"/>
  <c r="G374" i="1" s="1"/>
  <c r="D373" i="1"/>
  <c r="H373" i="1" s="1"/>
  <c r="C373" i="1"/>
  <c r="G373" i="1" s="1"/>
  <c r="D372" i="1"/>
  <c r="H372" i="1" s="1"/>
  <c r="C372" i="1"/>
  <c r="G372" i="1" s="1"/>
  <c r="D371" i="1"/>
  <c r="H371" i="1" s="1"/>
  <c r="C371" i="1"/>
  <c r="G371" i="1" s="1"/>
  <c r="D370" i="1"/>
  <c r="H370" i="1" s="1"/>
  <c r="C370" i="1"/>
  <c r="G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H260" i="1" s="1"/>
  <c r="C260" i="1"/>
  <c r="G260" i="1" s="1"/>
  <c r="D259" i="1"/>
  <c r="H259" i="1" s="1"/>
  <c r="C259" i="1"/>
  <c r="G259" i="1" s="1"/>
  <c r="D258" i="1"/>
  <c r="H258" i="1" s="1"/>
  <c r="C258" i="1"/>
  <c r="G258" i="1" s="1"/>
  <c r="D257" i="1"/>
  <c r="H257" i="1" s="1"/>
  <c r="C257" i="1"/>
  <c r="G257" i="1" s="1"/>
  <c r="D256" i="1"/>
  <c r="H256" i="1" s="1"/>
  <c r="C256" i="1"/>
  <c r="G256" i="1" s="1"/>
  <c r="D255" i="1"/>
  <c r="H255" i="1" s="1"/>
  <c r="C255" i="1"/>
  <c r="G255" i="1" s="1"/>
  <c r="D254" i="1"/>
  <c r="H254" i="1" s="1"/>
  <c r="C254" i="1"/>
  <c r="G254" i="1" s="1"/>
  <c r="D253" i="1"/>
  <c r="H253" i="1" s="1"/>
  <c r="C253" i="1"/>
  <c r="G253" i="1" s="1"/>
  <c r="D252" i="1"/>
  <c r="C252" i="1"/>
  <c r="H252" i="1" s="1"/>
  <c r="D251" i="1"/>
  <c r="C251" i="1"/>
  <c r="H251" i="1" s="1"/>
  <c r="D250" i="1"/>
  <c r="C250" i="1"/>
  <c r="H250" i="1" s="1"/>
  <c r="D249" i="1"/>
  <c r="C249" i="1"/>
  <c r="H249" i="1" s="1"/>
  <c r="D248" i="1"/>
  <c r="H248" i="1" s="1"/>
  <c r="C248" i="1"/>
  <c r="G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H165" i="1" s="1"/>
  <c r="C165" i="1"/>
  <c r="G165" i="1" s="1"/>
  <c r="D164" i="1"/>
  <c r="H164" i="1" s="1"/>
  <c r="C164" i="1"/>
  <c r="G164" i="1" s="1"/>
  <c r="D163" i="1"/>
  <c r="H163" i="1" s="1"/>
  <c r="C163" i="1"/>
  <c r="G163" i="1" s="1"/>
  <c r="D162" i="1"/>
  <c r="H162" i="1" s="1"/>
  <c r="C162" i="1"/>
  <c r="G162" i="1" s="1"/>
  <c r="D161" i="1"/>
  <c r="H161" i="1" s="1"/>
  <c r="C161" i="1"/>
  <c r="G161" i="1" s="1"/>
  <c r="D160" i="1"/>
  <c r="H160" i="1" s="1"/>
  <c r="C160" i="1"/>
  <c r="G160" i="1" s="1"/>
  <c r="D159" i="1"/>
  <c r="H159" i="1" s="1"/>
  <c r="C159" i="1"/>
  <c r="G159" i="1" s="1"/>
  <c r="D158" i="1"/>
  <c r="H158" i="1" s="1"/>
  <c r="C158" i="1"/>
  <c r="G158" i="1" s="1"/>
  <c r="D157" i="1"/>
  <c r="H157" i="1" s="1"/>
  <c r="C157" i="1"/>
  <c r="G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H148" i="1" s="1"/>
  <c r="C148" i="1"/>
  <c r="G148" i="1" s="1"/>
  <c r="D147" i="1"/>
  <c r="D146" i="1"/>
  <c r="H146" i="1" s="1"/>
  <c r="C146" i="1"/>
  <c r="G146" i="1" s="1"/>
  <c r="D145" i="1"/>
  <c r="H145" i="1" s="1"/>
  <c r="C145" i="1"/>
  <c r="G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H69" i="1" s="1"/>
  <c r="C69" i="1"/>
  <c r="G69" i="1" s="1"/>
  <c r="D68" i="1"/>
  <c r="C68" i="1"/>
  <c r="H68" i="1" s="1"/>
  <c r="D67" i="1"/>
  <c r="C67" i="1"/>
  <c r="H67" i="1" s="1"/>
  <c r="D66" i="1"/>
  <c r="C66" i="1"/>
  <c r="H66" i="1" s="1"/>
  <c r="D65" i="1"/>
  <c r="C65" i="1"/>
  <c r="H65" i="1" s="1"/>
  <c r="D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E273" i="9" l="1"/>
  <c r="B273" i="9" s="1"/>
  <c r="E32" i="9"/>
  <c r="B32" i="9" s="1"/>
  <c r="E285" i="9"/>
  <c r="E292" i="9"/>
  <c r="B292" i="9" s="1"/>
  <c r="E295" i="9"/>
  <c r="F246" i="5"/>
  <c r="E245" i="5"/>
  <c r="D1222" i="1" s="1"/>
  <c r="H1227" i="1"/>
  <c r="H1228" i="1"/>
  <c r="F250" i="5"/>
  <c r="C1223" i="1"/>
  <c r="H1223" i="1" s="1"/>
  <c r="G411" i="1"/>
  <c r="G412" i="1"/>
  <c r="G637" i="1"/>
  <c r="D644" i="4"/>
  <c r="H411" i="1"/>
  <c r="H412" i="1"/>
  <c r="E33" i="9"/>
  <c r="B33" i="9" s="1"/>
  <c r="E287" i="9"/>
  <c r="E293" i="9"/>
  <c r="E297" i="9"/>
  <c r="E300" i="9"/>
  <c r="B300" i="9" s="1"/>
  <c r="C64" i="1"/>
  <c r="H64" i="1" s="1"/>
  <c r="D50" i="4"/>
  <c r="C129" i="1"/>
  <c r="H129" i="1" s="1"/>
  <c r="C130" i="1"/>
  <c r="H13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5" i="1"/>
  <c r="G66" i="1"/>
  <c r="G67" i="1"/>
  <c r="G68"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1" i="1"/>
  <c r="G132" i="1"/>
  <c r="G133" i="1"/>
  <c r="G134" i="1"/>
  <c r="G135" i="1"/>
  <c r="G136" i="1"/>
  <c r="G137" i="1"/>
  <c r="G138" i="1"/>
  <c r="G139" i="1"/>
  <c r="G140" i="1"/>
  <c r="G141" i="1"/>
  <c r="G142" i="1"/>
  <c r="G143" i="1"/>
  <c r="G144" i="1"/>
  <c r="G149" i="1"/>
  <c r="G150" i="1"/>
  <c r="G151" i="1"/>
  <c r="G152" i="1"/>
  <c r="G153" i="1"/>
  <c r="G154" i="1"/>
  <c r="G155" i="1"/>
  <c r="G156"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492" i="1"/>
  <c r="H492" i="1"/>
  <c r="G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41" i="1"/>
  <c r="H642" i="1"/>
  <c r="H643" i="1"/>
  <c r="H644" i="1"/>
  <c r="H645" i="1"/>
  <c r="H658" i="1"/>
  <c r="H659" i="1"/>
  <c r="H660" i="1"/>
  <c r="H661" i="1"/>
  <c r="H662" i="1"/>
  <c r="H663" i="1"/>
  <c r="H664" i="1"/>
  <c r="H665" i="1"/>
  <c r="H666" i="1"/>
  <c r="H667" i="1"/>
  <c r="H668" i="1"/>
  <c r="H669" i="1"/>
  <c r="H670" i="1"/>
  <c r="H671" i="1"/>
  <c r="H672" i="1"/>
  <c r="H673"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414" i="1"/>
  <c r="H1414" i="1"/>
  <c r="G1416" i="1"/>
  <c r="G1418" i="1"/>
  <c r="G1420" i="1"/>
  <c r="G1422" i="1"/>
  <c r="G1424" i="1"/>
  <c r="G1426" i="1"/>
  <c r="G1428" i="1"/>
  <c r="G1430" i="1"/>
  <c r="G1432" i="1"/>
  <c r="G1434" i="1"/>
  <c r="G1437" i="1"/>
  <c r="G1439" i="1"/>
  <c r="I1439" i="1" s="1"/>
  <c r="H1439" i="1"/>
  <c r="G1440" i="1"/>
  <c r="I1440" i="1" s="1"/>
  <c r="H1440" i="1"/>
  <c r="G1441" i="1"/>
  <c r="I1441" i="1" s="1"/>
  <c r="H1441" i="1"/>
  <c r="G1442" i="1"/>
  <c r="I1442" i="1" s="1"/>
  <c r="H1442" i="1"/>
  <c r="G1443" i="1"/>
  <c r="I1443" i="1" s="1"/>
  <c r="H1443" i="1"/>
  <c r="G1444" i="1"/>
  <c r="I1444" i="1" s="1"/>
  <c r="H1444" i="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F7" i="4"/>
  <c r="D6" i="4"/>
  <c r="D408" i="4"/>
  <c r="F350" i="4"/>
  <c r="E408" i="4"/>
  <c r="D403" i="1" s="1"/>
  <c r="H1299"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I16" i="3"/>
  <c r="E412" i="4"/>
  <c r="I17" i="3"/>
  <c r="E289" i="4"/>
  <c r="F298" i="4"/>
  <c r="D407" i="4"/>
  <c r="F8" i="4"/>
  <c r="F134" i="4"/>
  <c r="F140" i="4"/>
  <c r="G21" i="9"/>
  <c r="E21" i="9" s="1"/>
  <c r="H21" i="9"/>
  <c r="F152" i="4"/>
  <c r="F164" i="4"/>
  <c r="F216" i="4"/>
  <c r="F264" i="4"/>
  <c r="F299" i="4"/>
  <c r="F345" i="4"/>
  <c r="F351" i="4"/>
  <c r="F397" i="4"/>
  <c r="E644" i="4"/>
  <c r="D638" i="1" s="1"/>
  <c r="F516" i="4"/>
  <c r="E6" i="5"/>
  <c r="F69" i="5"/>
  <c r="D43" i="8"/>
  <c r="G1445" i="1"/>
  <c r="D151" i="4"/>
  <c r="F643" i="4"/>
  <c r="F417" i="4"/>
  <c r="D421" i="4"/>
  <c r="F422" i="4"/>
  <c r="D459" i="4"/>
  <c r="F460" i="4"/>
  <c r="E484" i="4"/>
  <c r="D478" i="1" s="1"/>
  <c r="H478" i="1" s="1"/>
  <c r="D529" i="4"/>
  <c r="F530" i="4"/>
  <c r="D567" i="4"/>
  <c r="F568" i="4"/>
  <c r="D593" i="4"/>
  <c r="F594" i="4"/>
  <c r="F617" i="4"/>
  <c r="D625" i="4"/>
  <c r="F626" i="4"/>
  <c r="F8" i="5"/>
  <c r="F70" i="5"/>
  <c r="F88" i="5"/>
  <c r="D118" i="5"/>
  <c r="D134" i="5"/>
  <c r="E176" i="5"/>
  <c r="D177" i="5"/>
  <c r="D245" i="5"/>
  <c r="D237" i="5" s="1"/>
  <c r="B315" i="9"/>
  <c r="E314" i="9"/>
  <c r="I10" i="3" s="1"/>
  <c r="G312" i="9"/>
  <c r="E312" i="9" s="1"/>
  <c r="D42" i="8"/>
  <c r="H19" i="9"/>
  <c r="E19" i="9" s="1"/>
  <c r="B19" i="9" s="1"/>
  <c r="F416" i="4"/>
  <c r="E143" i="9"/>
  <c r="B143" i="9" s="1"/>
  <c r="F603" i="4"/>
  <c r="F149" i="5"/>
  <c r="E309" i="9"/>
  <c r="B309" i="9" s="1"/>
  <c r="F190" i="5"/>
  <c r="E310" i="9"/>
  <c r="B310" i="9" s="1"/>
  <c r="F206" i="5"/>
  <c r="F5" i="6"/>
  <c r="D141" i="6"/>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B275" i="9"/>
  <c r="I10" i="9"/>
  <c r="G161" i="9"/>
  <c r="E161" i="9" s="1"/>
  <c r="B161" i="9" s="1"/>
  <c r="G163" i="9"/>
  <c r="E163" i="9" s="1"/>
  <c r="B163" i="9" s="1"/>
  <c r="G165" i="9"/>
  <c r="E165" i="9" s="1"/>
  <c r="B165"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192" i="9"/>
  <c r="E192" i="9" s="1"/>
  <c r="B192" i="9" s="1"/>
  <c r="M213" i="9"/>
  <c r="B282" i="9"/>
  <c r="B285" i="9"/>
  <c r="B291" i="9"/>
  <c r="B295" i="9"/>
  <c r="G162" i="9"/>
  <c r="E162" i="9" s="1"/>
  <c r="B162" i="9" s="1"/>
  <c r="G164" i="9"/>
  <c r="E164" i="9" s="1"/>
  <c r="B164"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G280" i="9"/>
  <c r="E280" i="9" s="1"/>
  <c r="B280" i="9" s="1"/>
  <c r="B287" i="9"/>
  <c r="B293" i="9"/>
  <c r="B297" i="9"/>
  <c r="F277" i="9"/>
  <c r="E237" i="5" l="1"/>
  <c r="I23" i="3" s="1"/>
  <c r="D1214" i="1"/>
  <c r="F644" i="4"/>
  <c r="C638" i="1"/>
  <c r="H638" i="1" s="1"/>
  <c r="G64" i="1"/>
  <c r="F50" i="4"/>
  <c r="C46" i="1"/>
  <c r="G130" i="1"/>
  <c r="E166" i="9"/>
  <c r="B166" i="9" s="1"/>
  <c r="F213" i="9"/>
  <c r="B213" i="9" s="1"/>
  <c r="B312" i="9"/>
  <c r="F237" i="5"/>
  <c r="H23" i="3"/>
  <c r="C1214" i="1"/>
  <c r="I22" i="3"/>
  <c r="D1153" i="1"/>
  <c r="F118" i="5"/>
  <c r="C1096" i="1"/>
  <c r="F593" i="4"/>
  <c r="C587" i="1"/>
  <c r="F567" i="4"/>
  <c r="C561" i="1"/>
  <c r="F529" i="4"/>
  <c r="D528" i="4"/>
  <c r="C523" i="1"/>
  <c r="D289" i="4"/>
  <c r="F151" i="4"/>
  <c r="H17" i="3"/>
  <c r="C147" i="1"/>
  <c r="I35" i="3"/>
  <c r="C1518" i="1"/>
  <c r="B21" i="9"/>
  <c r="F407" i="4"/>
  <c r="C402" i="1"/>
  <c r="E413" i="4"/>
  <c r="E291" i="4"/>
  <c r="D287" i="1" s="1"/>
  <c r="D285" i="1"/>
  <c r="E414" i="4"/>
  <c r="D409" i="1" s="1"/>
  <c r="D407" i="1"/>
  <c r="E290" i="4"/>
  <c r="D286" i="1" s="1"/>
  <c r="D412" i="4"/>
  <c r="D290" i="4"/>
  <c r="F6" i="4"/>
  <c r="H16" i="3"/>
  <c r="C2" i="1"/>
  <c r="G638" i="1"/>
  <c r="F141" i="6"/>
  <c r="C1435" i="1"/>
  <c r="H28" i="3"/>
  <c r="G317" i="9"/>
  <c r="E317" i="9" s="1"/>
  <c r="K1450" i="9"/>
  <c r="G313" i="9"/>
  <c r="E313" i="9" s="1"/>
  <c r="B313" i="9" s="1"/>
  <c r="I34" i="3"/>
  <c r="C1517" i="1"/>
  <c r="F245" i="5"/>
  <c r="C1222" i="1"/>
  <c r="G307" i="9"/>
  <c r="E307" i="9" s="1"/>
  <c r="B307" i="9" s="1"/>
  <c r="D176" i="5"/>
  <c r="F177" i="5"/>
  <c r="C1154" i="1"/>
  <c r="F134" i="5"/>
  <c r="C1112" i="1"/>
  <c r="F625" i="4"/>
  <c r="C619" i="1"/>
  <c r="F459" i="4"/>
  <c r="C453" i="1"/>
  <c r="F421" i="4"/>
  <c r="D420" i="4"/>
  <c r="C415" i="1"/>
  <c r="D68" i="5"/>
  <c r="D984" i="1"/>
  <c r="E420" i="4"/>
  <c r="I1478" i="1"/>
  <c r="I1476" i="1"/>
  <c r="I1459" i="1"/>
  <c r="I1457" i="1"/>
  <c r="I1455" i="1"/>
  <c r="I1452" i="1"/>
  <c r="I1450" i="1"/>
  <c r="I1448" i="1"/>
  <c r="I1446" i="1"/>
  <c r="F408" i="4"/>
  <c r="C403" i="1"/>
  <c r="I1474" i="1"/>
  <c r="I1472" i="1"/>
  <c r="I1467" i="1"/>
  <c r="I1465" i="1"/>
  <c r="I1463" i="1"/>
  <c r="G478" i="1"/>
  <c r="E175" i="5" l="1"/>
  <c r="H46" i="1"/>
  <c r="G46" i="1"/>
  <c r="F68" i="5"/>
  <c r="H21" i="3"/>
  <c r="C1046" i="1"/>
  <c r="D6" i="5"/>
  <c r="E635" i="4"/>
  <c r="D629" i="1" s="1"/>
  <c r="D414" i="1"/>
  <c r="E636" i="4"/>
  <c r="D630" i="1" s="1"/>
  <c r="H415" i="1"/>
  <c r="G415" i="1"/>
  <c r="H2" i="1"/>
  <c r="G2" i="1"/>
  <c r="D639" i="4"/>
  <c r="F412" i="4"/>
  <c r="C407" i="1"/>
  <c r="E640" i="4"/>
  <c r="E415" i="4"/>
  <c r="D410" i="1" s="1"/>
  <c r="D408" i="1"/>
  <c r="D291" i="4"/>
  <c r="F289" i="4"/>
  <c r="D413" i="4"/>
  <c r="C285" i="1"/>
  <c r="F528" i="4"/>
  <c r="D636" i="4"/>
  <c r="C522" i="1"/>
  <c r="G561" i="1"/>
  <c r="H561" i="1"/>
  <c r="G587" i="1"/>
  <c r="H587" i="1"/>
  <c r="G1096" i="1"/>
  <c r="H1096" i="1"/>
  <c r="E311" i="9"/>
  <c r="H403" i="1"/>
  <c r="G403" i="1"/>
  <c r="D635" i="4"/>
  <c r="F420" i="4"/>
  <c r="C414" i="1"/>
  <c r="H453" i="1"/>
  <c r="G453" i="1"/>
  <c r="G619" i="1"/>
  <c r="H619" i="1"/>
  <c r="G1112" i="1"/>
  <c r="H1112" i="1"/>
  <c r="H1154" i="1"/>
  <c r="G1154" i="1"/>
  <c r="F176" i="5"/>
  <c r="D175" i="5"/>
  <c r="H22" i="3"/>
  <c r="C1153" i="1"/>
  <c r="H1222" i="1"/>
  <c r="G1222" i="1"/>
  <c r="H1517" i="1"/>
  <c r="G1517" i="1"/>
  <c r="H11" i="3"/>
  <c r="B317" i="9"/>
  <c r="E316" i="9"/>
  <c r="G1435" i="1"/>
  <c r="H1435" i="1"/>
  <c r="H9" i="3"/>
  <c r="F290" i="4"/>
  <c r="C286" i="1"/>
  <c r="E639" i="4"/>
  <c r="H402" i="1"/>
  <c r="G402" i="1"/>
  <c r="G1518" i="1"/>
  <c r="H1518" i="1"/>
  <c r="H147" i="1"/>
  <c r="G147" i="1"/>
  <c r="G523" i="1"/>
  <c r="H523" i="1"/>
  <c r="H1214" i="1"/>
  <c r="G1214" i="1"/>
  <c r="D1152" i="1" l="1"/>
  <c r="H278" i="9"/>
  <c r="K3" i="9"/>
  <c r="I9" i="3"/>
  <c r="G1153" i="1"/>
  <c r="H1153" i="1"/>
  <c r="F175" i="5"/>
  <c r="C1152" i="1"/>
  <c r="H414" i="1"/>
  <c r="G414" i="1"/>
  <c r="F635" i="4"/>
  <c r="C629" i="1"/>
  <c r="G522" i="1"/>
  <c r="H522" i="1"/>
  <c r="D640" i="4"/>
  <c r="D415" i="4"/>
  <c r="F413" i="4"/>
  <c r="C408" i="1"/>
  <c r="F291" i="4"/>
  <c r="C287" i="1"/>
  <c r="H407" i="1"/>
  <c r="G407" i="1"/>
  <c r="D414" i="4"/>
  <c r="G284" i="9"/>
  <c r="E284" i="9" s="1"/>
  <c r="B284" i="9" s="1"/>
  <c r="G278" i="9"/>
  <c r="F6" i="5"/>
  <c r="C984" i="1"/>
  <c r="E641" i="4"/>
  <c r="D633" i="1"/>
  <c r="H286" i="1"/>
  <c r="G286" i="1"/>
  <c r="N3" i="9"/>
  <c r="I11" i="3"/>
  <c r="F636" i="4"/>
  <c r="C630" i="1"/>
  <c r="H285" i="1"/>
  <c r="G285" i="1"/>
  <c r="E642" i="4"/>
  <c r="D634" i="1"/>
  <c r="D641" i="4"/>
  <c r="F639" i="4"/>
  <c r="C633" i="1"/>
  <c r="G1046" i="1"/>
  <c r="H1046" i="1"/>
  <c r="E278" i="9" l="1"/>
  <c r="B278" i="9" s="1"/>
  <c r="G633" i="1"/>
  <c r="H633" i="1"/>
  <c r="F641" i="4"/>
  <c r="C635" i="1"/>
  <c r="E646" i="4"/>
  <c r="D636" i="1"/>
  <c r="E645" i="4"/>
  <c r="D635" i="1"/>
  <c r="H287" i="1"/>
  <c r="G287" i="1"/>
  <c r="H408" i="1"/>
  <c r="G408" i="1"/>
  <c r="F415" i="4"/>
  <c r="C410" i="1"/>
  <c r="G630" i="1"/>
  <c r="H630" i="1"/>
  <c r="H8" i="3"/>
  <c r="G984" i="1"/>
  <c r="H984" i="1"/>
  <c r="E277" i="9"/>
  <c r="F414" i="4"/>
  <c r="C409" i="1"/>
  <c r="D642" i="4"/>
  <c r="F640" i="4"/>
  <c r="C634" i="1"/>
  <c r="G629" i="1"/>
  <c r="H629" i="1"/>
  <c r="G1152" i="1"/>
  <c r="H1152" i="1"/>
  <c r="G634" i="1" l="1"/>
  <c r="H634" i="1"/>
  <c r="F642" i="4"/>
  <c r="D646" i="4"/>
  <c r="C636" i="1"/>
  <c r="H409" i="1"/>
  <c r="G409" i="1"/>
  <c r="M3" i="9"/>
  <c r="I8" i="3"/>
  <c r="I18" i="3"/>
  <c r="D639" i="1"/>
  <c r="I19" i="3"/>
  <c r="D640" i="1"/>
  <c r="H410" i="1"/>
  <c r="G410" i="1"/>
  <c r="G635" i="1"/>
  <c r="H635" i="1"/>
  <c r="D645" i="4"/>
  <c r="G276" i="9" s="1"/>
  <c r="E276" i="9" s="1"/>
  <c r="B276" i="9" s="1"/>
  <c r="F646" i="4" l="1"/>
  <c r="H19" i="3"/>
  <c r="C640" i="1"/>
  <c r="F645" i="4"/>
  <c r="H18" i="3"/>
  <c r="C639" i="1"/>
  <c r="G636" i="1"/>
  <c r="H636" i="1"/>
  <c r="H7" i="3" l="1"/>
  <c r="J3" i="9" s="1"/>
  <c r="G639" i="1"/>
  <c r="H639" i="1"/>
  <c r="G640" i="1"/>
  <c r="H640" i="1"/>
  <c r="H274" i="9" l="1"/>
  <c r="M272" i="9"/>
  <c r="L272" i="9"/>
  <c r="G274" i="9"/>
  <c r="G18" i="9"/>
  <c r="H18" i="9"/>
  <c r="I17" i="9"/>
  <c r="L16" i="9"/>
  <c r="M15" i="9"/>
  <c r="K5" i="9"/>
  <c r="I7" i="9"/>
  <c r="J10" i="9"/>
  <c r="K13" i="9"/>
  <c r="M16" i="9"/>
  <c r="K7" i="9"/>
  <c r="I9" i="9"/>
  <c r="J12" i="9"/>
  <c r="G15" i="9"/>
  <c r="J17" i="9"/>
  <c r="J5" i="9"/>
  <c r="K6" i="9"/>
  <c r="I8" i="9"/>
  <c r="J9" i="9"/>
  <c r="K10" i="9"/>
  <c r="I12" i="9"/>
  <c r="J13" i="9"/>
  <c r="G17" i="9"/>
  <c r="G16" i="9"/>
  <c r="H15" i="9"/>
  <c r="J6" i="9"/>
  <c r="K9" i="9"/>
  <c r="I11" i="9"/>
  <c r="L15" i="9"/>
  <c r="F15" i="9" s="1"/>
  <c r="H17" i="9"/>
  <c r="I5" i="9"/>
  <c r="J8" i="9"/>
  <c r="K11" i="9"/>
  <c r="I13" i="9"/>
  <c r="H16" i="9"/>
  <c r="I6" i="9"/>
  <c r="J7" i="9"/>
  <c r="K8" i="9"/>
  <c r="J11" i="9"/>
  <c r="K12" i="9"/>
  <c r="E6" i="9" l="1"/>
  <c r="B6" i="9" s="1"/>
  <c r="E13" i="9"/>
  <c r="B13" i="9" s="1"/>
  <c r="E274" i="9"/>
  <c r="E20" i="9" s="1"/>
  <c r="I7" i="3" s="1"/>
  <c r="E5" i="9"/>
  <c r="B5" i="9" s="1"/>
  <c r="E17" i="9"/>
  <c r="B17" i="9" s="1"/>
  <c r="E18" i="9"/>
  <c r="B18" i="9" s="1"/>
  <c r="F272" i="9"/>
  <c r="F20" i="9" s="1"/>
  <c r="E11" i="9"/>
  <c r="B11" i="9" s="1"/>
  <c r="E16" i="9"/>
  <c r="E8" i="9"/>
  <c r="B8" i="9" s="1"/>
  <c r="E15" i="9"/>
  <c r="E9" i="9"/>
  <c r="B9" i="9" s="1"/>
  <c r="E10" i="9"/>
  <c r="B10" i="9" s="1"/>
  <c r="F16" i="9"/>
  <c r="F14" i="9" s="1"/>
  <c r="B274" i="9"/>
  <c r="E12" i="9"/>
  <c r="B12" i="9" s="1"/>
  <c r="E7" i="9"/>
  <c r="B7" i="9" s="1"/>
  <c r="B272" i="9" l="1"/>
  <c r="F3" i="9"/>
  <c r="B15" i="9"/>
  <c r="E14" i="9"/>
  <c r="B16" i="9"/>
  <c r="E4" i="9"/>
  <c r="E3" i="9" s="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<sst xmlns="http://schemas.openxmlformats.org/spreadsheetml/2006/main" count="4369" uniqueCount="3421">
  <si>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</si>
  <si>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</si>
  <si>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</si>
  <si>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</si>
  <si>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</si>
  <si>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</si>
  <si>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</si>
  <si>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</si>
  <si>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</si>
  <si>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</si>
  <si>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</si>
  <si>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</si>
  <si>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</si>
  <si>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</si>
  <si>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</si>
  <si>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</si>
  <si>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</si>
  <si>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</si>
  <si>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</si>
  <si>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</si>
  <si>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</si>
  <si>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</si>
  <si>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</si>
  <si>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</si>
  <si>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</si>
  <si>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</si>
  <si>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</si>
  <si>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</si>
  <si>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</si>
  <si>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</si>
  <si>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</si>
  <si>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</si>
  <si>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</si>
  <si>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</si>
  <si>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</si>
  <si>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</si>
  <si>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</si>
  <si>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</si>
  <si>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</si>
  <si>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</si>
  <si>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</si>
  <si>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</si>
  <si>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</si>
  <si>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</si>
  <si>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</si>
  <si>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</si>
  <si>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</si>
  <si>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</si>
  <si>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</si>
  <si>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37164 - OPĆINA PODCRKAVLJE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</si>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</sst>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1213826.1800000002</v>
      </c>
      <c r="D2" s="6">
        <f>'PR-RAS'!E6</f>
        <v>2062007.2200000002</v>
      </c>
      <c r="E2" s="6">
        <v>0</v>
      </c>
      <c r="F2" s="6">
        <v>0</v>
      </c>
      <c r="G2" s="7">
        <f t="shared" ref="G2:G264" si="0">(B2/1000)*(C2*1+D2*2)</f>
        <v>5337.8406200000009</v>
      </c>
      <c r="H2" s="7">
        <f t="shared" ref="H2:H264" si="1">ABS(C2-ROUND(C2,0))+ABS(D2-ROUND(D2,0))</f>
        <v>0.40000000037252903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304650.78000000003</v>
      </c>
      <c r="D3" s="1">
        <f>'PR-RAS'!E7</f>
        <v>474738.62</v>
      </c>
      <c r="E3" s="1">
        <v>0</v>
      </c>
      <c r="F3" s="1">
        <v>0</v>
      </c>
      <c r="G3" s="2">
        <f t="shared" si="0"/>
        <v>2508.2560400000002</v>
      </c>
      <c r="H3" s="2">
        <f t="shared" si="1"/>
        <v>0.59999999997671694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277291.27</v>
      </c>
      <c r="D4" s="1">
        <f>'PR-RAS'!E8</f>
        <v>441260.74</v>
      </c>
      <c r="E4" s="1">
        <v>0</v>
      </c>
      <c r="F4" s="1">
        <v>0</v>
      </c>
      <c r="G4" s="2">
        <f t="shared" si="0"/>
        <v>3479.4382500000002</v>
      </c>
      <c r="H4" s="2">
        <f t="shared" si="1"/>
        <v>0.53000000002793968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267993.89</v>
      </c>
      <c r="D5" s="1">
        <f>'PR-RAS'!E9</f>
        <v>439572.1</v>
      </c>
      <c r="E5" s="1">
        <v>0</v>
      </c>
      <c r="F5" s="1">
        <v>0</v>
      </c>
      <c r="G5" s="2">
        <f t="shared" si="0"/>
        <v>4588.5523599999997</v>
      </c>
      <c r="H5" s="2">
        <f t="shared" si="1"/>
        <v>0.2099999999627471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2783.17</v>
      </c>
      <c r="D6" s="1">
        <f>'PR-RAS'!E10</f>
        <v>25175.200000000001</v>
      </c>
      <c r="E6" s="1">
        <v>0</v>
      </c>
      <c r="F6" s="1">
        <v>0</v>
      </c>
      <c r="G6" s="2">
        <f t="shared" si="0"/>
        <v>265.66784999999999</v>
      </c>
      <c r="H6" s="2">
        <f t="shared" si="1"/>
        <v>0.37000000000080036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1268.46</v>
      </c>
      <c r="D7" s="1">
        <f>'PR-RAS'!E11</f>
        <v>11678.14</v>
      </c>
      <c r="E7" s="1">
        <v>0</v>
      </c>
      <c r="F7" s="1">
        <v>0</v>
      </c>
      <c r="G7" s="2">
        <f t="shared" si="0"/>
        <v>147.74843999999999</v>
      </c>
      <c r="H7" s="2">
        <f t="shared" si="1"/>
        <v>0.5999999999994543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342.99</v>
      </c>
      <c r="D8" s="1">
        <f>'PR-RAS'!E12</f>
        <v>17513.78</v>
      </c>
      <c r="E8" s="1">
        <v>0</v>
      </c>
      <c r="F8" s="1">
        <v>0</v>
      </c>
      <c r="G8" s="2">
        <f t="shared" si="0"/>
        <v>247.59384999999997</v>
      </c>
      <c r="H8" s="2">
        <f t="shared" si="1"/>
        <v>0.23000000000115506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4902.76</v>
      </c>
      <c r="D9" s="1">
        <f>'PR-RAS'!E13</f>
        <v>21050.2</v>
      </c>
      <c r="E9" s="1">
        <v>0</v>
      </c>
      <c r="F9" s="1">
        <v>0</v>
      </c>
      <c r="G9" s="2">
        <f t="shared" si="0"/>
        <v>376.02528000000001</v>
      </c>
      <c r="H9" s="2">
        <f t="shared" si="1"/>
        <v>0.44000000000050932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73728.679999999993</v>
      </c>
      <c r="E11" s="1">
        <v>0</v>
      </c>
      <c r="F11" s="1">
        <v>0</v>
      </c>
      <c r="G11" s="2">
        <f t="shared" si="0"/>
        <v>1474.5735999999999</v>
      </c>
      <c r="H11" s="2">
        <f t="shared" si="1"/>
        <v>0.32000000000698492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27241.55</v>
      </c>
      <c r="D19" s="1">
        <f>'PR-RAS'!E23</f>
        <v>33465.879999999997</v>
      </c>
      <c r="E19" s="1">
        <v>0</v>
      </c>
      <c r="F19" s="1">
        <v>0</v>
      </c>
      <c r="G19" s="2">
        <f t="shared" si="0"/>
        <v>1695.1195799999998</v>
      </c>
      <c r="H19" s="2">
        <f t="shared" si="1"/>
        <v>0.57000000000334694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2870.54</v>
      </c>
      <c r="D20" s="1">
        <f>'PR-RAS'!E24</f>
        <v>2647.21</v>
      </c>
      <c r="E20" s="1">
        <v>0</v>
      </c>
      <c r="F20" s="1">
        <v>0</v>
      </c>
      <c r="G20" s="2">
        <f t="shared" si="0"/>
        <v>155.13424000000001</v>
      </c>
      <c r="H20" s="2">
        <f t="shared" si="1"/>
        <v>0.67000000000007276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24371.01</v>
      </c>
      <c r="D23" s="1">
        <f>'PR-RAS'!E27</f>
        <v>30818.67</v>
      </c>
      <c r="E23" s="1">
        <v>0</v>
      </c>
      <c r="F23" s="1">
        <v>0</v>
      </c>
      <c r="G23" s="2">
        <f t="shared" si="0"/>
        <v>1892.1836999999996</v>
      </c>
      <c r="H23" s="2">
        <f t="shared" si="1"/>
        <v>0.34000000000014552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117.96000000000001</v>
      </c>
      <c r="D25" s="1">
        <f>'PR-RAS'!E29</f>
        <v>12</v>
      </c>
      <c r="E25" s="1">
        <v>0</v>
      </c>
      <c r="F25" s="1">
        <v>0</v>
      </c>
      <c r="G25" s="2">
        <f t="shared" si="0"/>
        <v>3.4070400000000003</v>
      </c>
      <c r="H25" s="2">
        <f t="shared" si="1"/>
        <v>3.9999999999992042E-2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8.98</v>
      </c>
      <c r="D27" s="1">
        <f>'PR-RAS'!E31</f>
        <v>12</v>
      </c>
      <c r="E27" s="1">
        <v>0</v>
      </c>
      <c r="F27" s="1">
        <v>0</v>
      </c>
      <c r="G27" s="2">
        <f t="shared" si="0"/>
        <v>0.85748000000000002</v>
      </c>
      <c r="H27" s="2">
        <f t="shared" si="1"/>
        <v>1.9999999999999574E-2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108.98</v>
      </c>
      <c r="D29" s="1">
        <f>'PR-RAS'!E33</f>
        <v>0</v>
      </c>
      <c r="E29" s="1">
        <v>0</v>
      </c>
      <c r="F29" s="1">
        <v>0</v>
      </c>
      <c r="G29" s="2">
        <f t="shared" si="0"/>
        <v>3.0514400000000004</v>
      </c>
      <c r="H29" s="2">
        <f t="shared" si="1"/>
        <v>1.9999999999996021E-2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673883.40999999992</v>
      </c>
      <c r="D46" s="1">
        <f>'PR-RAS'!E50</f>
        <v>1316768</v>
      </c>
      <c r="E46" s="1">
        <v>0</v>
      </c>
      <c r="F46" s="1">
        <v>0</v>
      </c>
      <c r="G46" s="2">
        <f t="shared" si="0"/>
        <v>148833.87345000001</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536919.38</v>
      </c>
      <c r="D55" s="1">
        <f>'PR-RAS'!E59</f>
        <v>600361.6</v>
      </c>
      <c r="E55" s="1">
        <v>0</v>
      </c>
      <c r="F55" s="1">
        <v>0</v>
      </c>
      <c r="G55" s="2">
        <f t="shared" si="0"/>
        <v>93832.69932</v>
      </c>
      <c r="H55" s="2">
        <f t="shared" si="1"/>
        <v>0.78000000002793968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487216.81</v>
      </c>
      <c r="D56" s="1">
        <f>'PR-RAS'!E60</f>
        <v>551071</v>
      </c>
      <c r="E56" s="1">
        <v>0</v>
      </c>
      <c r="F56" s="1">
        <v>0</v>
      </c>
      <c r="G56" s="2">
        <f t="shared" si="0"/>
        <v>87414.734550000008</v>
      </c>
      <c r="H56" s="2">
        <f t="shared" si="1"/>
        <v>0.19000000000232831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49702.57</v>
      </c>
      <c r="D57" s="1">
        <f>'PR-RAS'!E61</f>
        <v>49290.6</v>
      </c>
      <c r="E57" s="1">
        <v>0</v>
      </c>
      <c r="F57" s="1">
        <v>0</v>
      </c>
      <c r="G57" s="2">
        <f t="shared" si="0"/>
        <v>8303.8911200000002</v>
      </c>
      <c r="H57" s="2">
        <f t="shared" si="1"/>
        <v>0.83000000000174623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9272.23</v>
      </c>
      <c r="D58" s="1">
        <f>'PR-RAS'!E62</f>
        <v>83035.77</v>
      </c>
      <c r="E58" s="1">
        <v>0</v>
      </c>
      <c r="F58" s="1">
        <v>0</v>
      </c>
      <c r="G58" s="2">
        <f t="shared" si="0"/>
        <v>9994.5948900000021</v>
      </c>
      <c r="H58" s="2">
        <f t="shared" si="1"/>
        <v>0.45999999999548891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9272.23</v>
      </c>
      <c r="D59" s="1">
        <f>'PR-RAS'!E63</f>
        <v>5171.8900000000003</v>
      </c>
      <c r="E59" s="1">
        <v>0</v>
      </c>
      <c r="F59" s="1">
        <v>0</v>
      </c>
      <c r="G59" s="2">
        <f t="shared" si="0"/>
        <v>1137.7285800000002</v>
      </c>
      <c r="H59" s="2">
        <f t="shared" si="1"/>
        <v>0.33999999999923602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77863.88</v>
      </c>
      <c r="E60" s="1">
        <v>0</v>
      </c>
      <c r="F60" s="1">
        <v>0</v>
      </c>
      <c r="G60" s="2">
        <f t="shared" si="0"/>
        <v>9187.9378400000005</v>
      </c>
      <c r="H60" s="2">
        <f t="shared" si="1"/>
        <v>0.11999999999534339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81238.820000000007</v>
      </c>
      <c r="D64" s="1">
        <f>'PR-RAS'!E68</f>
        <v>806.4</v>
      </c>
      <c r="E64" s="1">
        <v>0</v>
      </c>
      <c r="F64" s="1">
        <v>0</v>
      </c>
      <c r="G64" s="2">
        <f t="shared" si="0"/>
        <v>5219.6520600000003</v>
      </c>
      <c r="H64" s="2">
        <f t="shared" si="1"/>
        <v>0.57999999999299234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81238.820000000007</v>
      </c>
      <c r="D65" s="1">
        <f>'PR-RAS'!E69</f>
        <v>806.4</v>
      </c>
      <c r="E65" s="1">
        <v>0</v>
      </c>
      <c r="F65" s="1">
        <v>0</v>
      </c>
      <c r="G65" s="2">
        <f t="shared" si="0"/>
        <v>5302.5036800000007</v>
      </c>
      <c r="H65" s="2">
        <f t="shared" si="1"/>
        <v>0.57999999999299234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46452.98</v>
      </c>
      <c r="D70" s="1">
        <f>'PR-RAS'!E74</f>
        <v>632564.23</v>
      </c>
      <c r="E70" s="1">
        <v>0</v>
      </c>
      <c r="F70" s="1">
        <v>0</v>
      </c>
      <c r="G70" s="2">
        <f t="shared" si="0"/>
        <v>90499.119359999997</v>
      </c>
      <c r="H70" s="2">
        <f t="shared" si="1"/>
        <v>0.24999999997817213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77120.28</v>
      </c>
      <c r="E71" s="1">
        <v>0</v>
      </c>
      <c r="F71" s="1">
        <v>0</v>
      </c>
      <c r="G71" s="2">
        <f t="shared" si="0"/>
        <v>10796.8392</v>
      </c>
      <c r="H71" s="2">
        <f t="shared" si="1"/>
        <v>0.27999999999883585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46452.98</v>
      </c>
      <c r="D72" s="1">
        <f>'PR-RAS'!E76</f>
        <v>555443.94999999995</v>
      </c>
      <c r="E72" s="1">
        <v>0</v>
      </c>
      <c r="F72" s="1">
        <v>0</v>
      </c>
      <c r="G72" s="2">
        <f t="shared" si="0"/>
        <v>82171.202479999978</v>
      </c>
      <c r="H72" s="2">
        <f t="shared" si="1"/>
        <v>7.0000000043364707E-2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15219.26</v>
      </c>
      <c r="D78" s="1">
        <f>'PR-RAS'!E82</f>
        <v>33579.51</v>
      </c>
      <c r="E78" s="1">
        <v>0</v>
      </c>
      <c r="F78" s="1">
        <v>0</v>
      </c>
      <c r="G78" s="2">
        <f t="shared" si="0"/>
        <v>6343.1275599999999</v>
      </c>
      <c r="H78" s="2">
        <f t="shared" si="1"/>
        <v>0.74999999999818101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3900.4100000000003</v>
      </c>
      <c r="D79" s="1">
        <f>'PR-RAS'!E83</f>
        <v>1337.69</v>
      </c>
      <c r="E79" s="1">
        <v>0</v>
      </c>
      <c r="F79" s="1">
        <v>0</v>
      </c>
      <c r="G79" s="2">
        <f t="shared" si="0"/>
        <v>512.91162000000008</v>
      </c>
      <c r="H79" s="2">
        <f t="shared" si="1"/>
        <v>0.72000000000025466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1.84</v>
      </c>
      <c r="D81" s="1">
        <f>'PR-RAS'!E85</f>
        <v>1.5</v>
      </c>
      <c r="E81" s="1">
        <v>0</v>
      </c>
      <c r="F81" s="1">
        <v>0</v>
      </c>
      <c r="G81" s="2">
        <f t="shared" si="0"/>
        <v>0.38719999999999999</v>
      </c>
      <c r="H81" s="2">
        <f t="shared" si="1"/>
        <v>0.65999999999999992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3898.57</v>
      </c>
      <c r="D82" s="1">
        <f>'PR-RAS'!E86</f>
        <v>1177.01</v>
      </c>
      <c r="E82" s="1">
        <v>0</v>
      </c>
      <c r="F82" s="1">
        <v>0</v>
      </c>
      <c r="G82" s="2">
        <f t="shared" si="0"/>
        <v>506.45979000000005</v>
      </c>
      <c r="H82" s="2">
        <f t="shared" si="1"/>
        <v>0.4399999999998272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159.18</v>
      </c>
      <c r="E83" s="1">
        <v>0</v>
      </c>
      <c r="F83" s="1">
        <v>0</v>
      </c>
      <c r="G83" s="2">
        <f t="shared" si="0"/>
        <v>26.105520000000002</v>
      </c>
      <c r="H83" s="2">
        <f t="shared" si="1"/>
        <v>0.18000000000000682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11318.85</v>
      </c>
      <c r="D87" s="1">
        <f>'PR-RAS'!E91</f>
        <v>32241.82</v>
      </c>
      <c r="E87" s="1">
        <v>0</v>
      </c>
      <c r="F87" s="1">
        <v>0</v>
      </c>
      <c r="G87" s="2">
        <f t="shared" si="0"/>
        <v>6519.0141400000002</v>
      </c>
      <c r="H87" s="2">
        <f t="shared" si="1"/>
        <v>0.32999999999992724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830.28</v>
      </c>
      <c r="D88" s="1">
        <f>'PR-RAS'!E92</f>
        <v>8160.28</v>
      </c>
      <c r="E88" s="1">
        <v>0</v>
      </c>
      <c r="F88" s="1">
        <v>0</v>
      </c>
      <c r="G88" s="2">
        <f t="shared" si="0"/>
        <v>1492.1230799999998</v>
      </c>
      <c r="H88" s="2">
        <f t="shared" si="1"/>
        <v>0.55999999999971806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7951.4</v>
      </c>
      <c r="D89" s="1">
        <f>'PR-RAS'!E93</f>
        <v>7170</v>
      </c>
      <c r="E89" s="1">
        <v>0</v>
      </c>
      <c r="F89" s="1">
        <v>0</v>
      </c>
      <c r="G89" s="2">
        <f t="shared" si="0"/>
        <v>1961.6432</v>
      </c>
      <c r="H89" s="2">
        <f t="shared" si="1"/>
        <v>0.3999999999996362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2453.5500000000002</v>
      </c>
      <c r="D90" s="1">
        <f>'PR-RAS'!E94</f>
        <v>16414.39</v>
      </c>
      <c r="E90" s="1">
        <v>0</v>
      </c>
      <c r="F90" s="1">
        <v>0</v>
      </c>
      <c r="G90" s="2">
        <f t="shared" si="0"/>
        <v>3140.1273700000002</v>
      </c>
      <c r="H90" s="2">
        <f t="shared" si="1"/>
        <v>0.83999999999923602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83.62</v>
      </c>
      <c r="D93" s="1">
        <f>'PR-RAS'!E97</f>
        <v>497.15</v>
      </c>
      <c r="E93" s="1">
        <v>0</v>
      </c>
      <c r="F93" s="1">
        <v>0</v>
      </c>
      <c r="G93" s="2">
        <f t="shared" si="0"/>
        <v>99.168640000000011</v>
      </c>
      <c r="H93" s="2">
        <f t="shared" si="1"/>
        <v>0.52999999999997272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218150.29</v>
      </c>
      <c r="D102" s="1">
        <f>'PR-RAS'!E106</f>
        <v>232053.35</v>
      </c>
      <c r="E102" s="1">
        <v>0</v>
      </c>
      <c r="F102" s="1">
        <v>0</v>
      </c>
      <c r="G102" s="2">
        <f t="shared" si="0"/>
        <v>68907.955990000002</v>
      </c>
      <c r="H102" s="2">
        <f t="shared" si="1"/>
        <v>0.64000000001396984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15865.32</v>
      </c>
      <c r="D103" s="1">
        <f>'PR-RAS'!E107</f>
        <v>1732.6</v>
      </c>
      <c r="E103" s="1">
        <v>0</v>
      </c>
      <c r="F103" s="1">
        <v>0</v>
      </c>
      <c r="G103" s="2">
        <f t="shared" si="0"/>
        <v>1971.7130399999999</v>
      </c>
      <c r="H103" s="2">
        <f t="shared" si="1"/>
        <v>0.71999999999979991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1.85</v>
      </c>
      <c r="E105" s="1">
        <v>0</v>
      </c>
      <c r="F105" s="1">
        <v>0</v>
      </c>
      <c r="G105" s="2">
        <f t="shared" si="0"/>
        <v>0.38479999999999998</v>
      </c>
      <c r="H105" s="2">
        <f t="shared" si="1"/>
        <v>0.14999999999999991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15865.32</v>
      </c>
      <c r="D107" s="1">
        <f>'PR-RAS'!E111</f>
        <v>1730.75</v>
      </c>
      <c r="E107" s="1">
        <v>0</v>
      </c>
      <c r="F107" s="1">
        <v>0</v>
      </c>
      <c r="G107" s="2">
        <f t="shared" si="0"/>
        <v>2048.6429199999998</v>
      </c>
      <c r="H107" s="2">
        <f t="shared" si="1"/>
        <v>0.56999999999970896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96359.27</v>
      </c>
      <c r="D108" s="1">
        <f>'PR-RAS'!E112</f>
        <v>163956.84</v>
      </c>
      <c r="E108" s="1">
        <v>0</v>
      </c>
      <c r="F108" s="1">
        <v>0</v>
      </c>
      <c r="G108" s="2">
        <f t="shared" si="0"/>
        <v>45397.205650000004</v>
      </c>
      <c r="H108" s="2">
        <f t="shared" si="1"/>
        <v>0.430000000007567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298.19</v>
      </c>
      <c r="D110" s="1">
        <f>'PR-RAS'!E114</f>
        <v>58.89</v>
      </c>
      <c r="E110" s="1">
        <v>0</v>
      </c>
      <c r="F110" s="1">
        <v>0</v>
      </c>
      <c r="G110" s="2">
        <f t="shared" si="0"/>
        <v>45.340730000000001</v>
      </c>
      <c r="H110" s="2">
        <f t="shared" si="1"/>
        <v>0.29999999999999716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45572.42</v>
      </c>
      <c r="D111" s="1">
        <f>'PR-RAS'!E115</f>
        <v>105430.14</v>
      </c>
      <c r="E111" s="1">
        <v>0</v>
      </c>
      <c r="F111" s="1">
        <v>0</v>
      </c>
      <c r="G111" s="2">
        <f t="shared" si="0"/>
        <v>28207.597000000002</v>
      </c>
      <c r="H111" s="2">
        <f t="shared" si="1"/>
        <v>0.55999999999767169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50488.66</v>
      </c>
      <c r="D113" s="1">
        <f>'PR-RAS'!E117</f>
        <v>58467.81</v>
      </c>
      <c r="E113" s="1">
        <v>0</v>
      </c>
      <c r="F113" s="1">
        <v>0</v>
      </c>
      <c r="G113" s="2">
        <f t="shared" si="0"/>
        <v>18751.519360000002</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105925.70000000001</v>
      </c>
      <c r="D116" s="1">
        <f>'PR-RAS'!E120</f>
        <v>66363.91</v>
      </c>
      <c r="E116" s="1">
        <v>0</v>
      </c>
      <c r="F116" s="1">
        <v>0</v>
      </c>
      <c r="G116" s="2">
        <f t="shared" si="0"/>
        <v>27445.154800000004</v>
      </c>
      <c r="H116" s="2">
        <f t="shared" si="1"/>
        <v>0.38999999998486601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44.32</v>
      </c>
      <c r="D117" s="1">
        <f>'PR-RAS'!E121</f>
        <v>9420.3799999999992</v>
      </c>
      <c r="E117" s="1">
        <v>0</v>
      </c>
      <c r="F117" s="1">
        <v>0</v>
      </c>
      <c r="G117" s="2">
        <f t="shared" si="0"/>
        <v>2190.6692800000001</v>
      </c>
      <c r="H117" s="2">
        <f t="shared" si="1"/>
        <v>0.69999999999919993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105881.38</v>
      </c>
      <c r="D118" s="1">
        <f>'PR-RAS'!E122</f>
        <v>56943.53</v>
      </c>
      <c r="E118" s="1">
        <v>0</v>
      </c>
      <c r="F118" s="1">
        <v>0</v>
      </c>
      <c r="G118" s="2">
        <f t="shared" si="0"/>
        <v>25712.907480000002</v>
      </c>
      <c r="H118" s="2">
        <f t="shared" si="1"/>
        <v>0.85000000000582077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1825.1100000000001</v>
      </c>
      <c r="D120" s="1">
        <f>'PR-RAS'!E124</f>
        <v>4867.74</v>
      </c>
      <c r="E120" s="1">
        <v>0</v>
      </c>
      <c r="F120" s="1">
        <v>0</v>
      </c>
      <c r="G120" s="2">
        <f t="shared" si="0"/>
        <v>1375.71021</v>
      </c>
      <c r="H120" s="2">
        <f t="shared" si="1"/>
        <v>0.37000000000034561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1710.97</v>
      </c>
      <c r="D121" s="1">
        <f>'PR-RAS'!E125</f>
        <v>4867.74</v>
      </c>
      <c r="E121" s="1">
        <v>0</v>
      </c>
      <c r="F121" s="1">
        <v>0</v>
      </c>
      <c r="G121" s="2">
        <f t="shared" si="0"/>
        <v>1373.5739999999998</v>
      </c>
      <c r="H121" s="2">
        <f t="shared" si="1"/>
        <v>0.29000000000019099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1710.97</v>
      </c>
      <c r="D123" s="1">
        <f>'PR-RAS'!E127</f>
        <v>4867.74</v>
      </c>
      <c r="E123" s="1">
        <v>0</v>
      </c>
      <c r="F123" s="1">
        <v>0</v>
      </c>
      <c r="G123" s="2">
        <f t="shared" si="0"/>
        <v>1396.4668999999999</v>
      </c>
      <c r="H123" s="2">
        <f t="shared" si="1"/>
        <v>0.29000000000019099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114.14</v>
      </c>
      <c r="D124" s="1">
        <f>'PR-RAS'!E128</f>
        <v>0</v>
      </c>
      <c r="E124" s="1">
        <v>0</v>
      </c>
      <c r="F124" s="1">
        <v>0</v>
      </c>
      <c r="G124" s="2">
        <f t="shared" si="0"/>
        <v>14.03922</v>
      </c>
      <c r="H124" s="2">
        <f t="shared" si="1"/>
        <v>0.14000000000000057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114.14</v>
      </c>
      <c r="D125" s="1">
        <f>'PR-RAS'!E129</f>
        <v>0</v>
      </c>
      <c r="E125" s="1">
        <v>0</v>
      </c>
      <c r="F125" s="1">
        <v>0</v>
      </c>
      <c r="G125" s="2">
        <f t="shared" si="0"/>
        <v>14.153359999999999</v>
      </c>
      <c r="H125" s="2">
        <f t="shared" si="1"/>
        <v>0.14000000000000057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97.33</v>
      </c>
      <c r="D135" s="1">
        <f>'PR-RAS'!E139</f>
        <v>0</v>
      </c>
      <c r="E135" s="1">
        <v>0</v>
      </c>
      <c r="F135" s="1">
        <v>0</v>
      </c>
      <c r="G135" s="2">
        <f t="shared" si="0"/>
        <v>13.04222</v>
      </c>
      <c r="H135" s="2">
        <f t="shared" si="1"/>
        <v>0.32999999999999829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97.33</v>
      </c>
      <c r="D146" s="1">
        <f>'PR-RAS'!E150</f>
        <v>0</v>
      </c>
      <c r="E146" s="1">
        <v>0</v>
      </c>
      <c r="F146" s="1">
        <v>0</v>
      </c>
      <c r="G146" s="2">
        <f t="shared" si="0"/>
        <v>14.112849999999998</v>
      </c>
      <c r="H146" s="2">
        <f t="shared" si="1"/>
        <v>0.32999999999999829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893832.29</v>
      </c>
      <c r="D147" s="1">
        <f>'PR-RAS'!E151</f>
        <v>918825.61</v>
      </c>
      <c r="E147" s="1">
        <v>0</v>
      </c>
      <c r="F147" s="1">
        <v>0</v>
      </c>
      <c r="G147" s="2">
        <f t="shared" si="0"/>
        <v>398796.59245999996</v>
      </c>
      <c r="H147" s="2">
        <f t="shared" si="1"/>
        <v>0.68000000005122274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258038.83000000002</v>
      </c>
      <c r="D148" s="1">
        <f>'PR-RAS'!E152</f>
        <v>282033.42000000004</v>
      </c>
      <c r="E148" s="1">
        <v>0</v>
      </c>
      <c r="F148" s="1">
        <v>0</v>
      </c>
      <c r="G148" s="2">
        <f t="shared" si="0"/>
        <v>120849.53349000002</v>
      </c>
      <c r="H148" s="2">
        <f t="shared" si="1"/>
        <v>0.59000000002561137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221043.22</v>
      </c>
      <c r="D149" s="1">
        <f>'PR-RAS'!E153</f>
        <v>236420.79</v>
      </c>
      <c r="E149" s="1">
        <v>0</v>
      </c>
      <c r="F149" s="1">
        <v>0</v>
      </c>
      <c r="G149" s="2">
        <f t="shared" si="0"/>
        <v>102694.9504</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221043.22</v>
      </c>
      <c r="D150" s="1">
        <f>'PR-RAS'!E154</f>
        <v>236420.79</v>
      </c>
      <c r="E150" s="1">
        <v>0</v>
      </c>
      <c r="F150" s="1">
        <v>0</v>
      </c>
      <c r="G150" s="2">
        <f t="shared" si="0"/>
        <v>103388.8352</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7435.98</v>
      </c>
      <c r="D154" s="1">
        <f>'PR-RAS'!E158</f>
        <v>10858.36</v>
      </c>
      <c r="E154" s="1">
        <v>0</v>
      </c>
      <c r="F154" s="1">
        <v>0</v>
      </c>
      <c r="G154" s="2">
        <f t="shared" si="0"/>
        <v>4460.3630999999996</v>
      </c>
      <c r="H154" s="2">
        <f t="shared" si="1"/>
        <v>0.38000000000101863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29559.63</v>
      </c>
      <c r="D155" s="1">
        <f>'PR-RAS'!E159</f>
        <v>34754.269999999997</v>
      </c>
      <c r="E155" s="1">
        <v>0</v>
      </c>
      <c r="F155" s="1">
        <v>0</v>
      </c>
      <c r="G155" s="2">
        <f t="shared" si="0"/>
        <v>15256.498179999999</v>
      </c>
      <c r="H155" s="2">
        <f t="shared" si="1"/>
        <v>0.63999999999577994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29559.63</v>
      </c>
      <c r="D157" s="1">
        <f>'PR-RAS'!E161</f>
        <v>34754.269999999997</v>
      </c>
      <c r="E157" s="1">
        <v>0</v>
      </c>
      <c r="F157" s="1">
        <v>0</v>
      </c>
      <c r="G157" s="2">
        <f t="shared" si="0"/>
        <v>15454.63452</v>
      </c>
      <c r="H157" s="2">
        <f t="shared" si="1"/>
        <v>0.63999999999577994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387451.24</v>
      </c>
      <c r="D159" s="1">
        <f>'PR-RAS'!E163</f>
        <v>425887.98999999993</v>
      </c>
      <c r="E159" s="1">
        <v>0</v>
      </c>
      <c r="F159" s="1">
        <v>0</v>
      </c>
      <c r="G159" s="2">
        <f t="shared" si="0"/>
        <v>195797.90075999996</v>
      </c>
      <c r="H159" s="2">
        <f t="shared" si="1"/>
        <v>0.25000000005820766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15040.919999999998</v>
      </c>
      <c r="D160" s="1">
        <f>'PR-RAS'!E164</f>
        <v>10905.48</v>
      </c>
      <c r="E160" s="1">
        <v>0</v>
      </c>
      <c r="F160" s="1">
        <v>0</v>
      </c>
      <c r="G160" s="2">
        <f t="shared" si="0"/>
        <v>5859.4489199999998</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2767.4</v>
      </c>
      <c r="D161" s="1">
        <f>'PR-RAS'!E165</f>
        <v>2292.1999999999998</v>
      </c>
      <c r="E161" s="1">
        <v>0</v>
      </c>
      <c r="F161" s="1">
        <v>0</v>
      </c>
      <c r="G161" s="2">
        <f t="shared" si="0"/>
        <v>1176.288</v>
      </c>
      <c r="H161" s="2">
        <f t="shared" si="1"/>
        <v>0.59999999999990905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9701.2999999999993</v>
      </c>
      <c r="D162" s="1">
        <f>'PR-RAS'!E166</f>
        <v>4908.67</v>
      </c>
      <c r="E162" s="1">
        <v>0</v>
      </c>
      <c r="F162" s="1">
        <v>0</v>
      </c>
      <c r="G162" s="2">
        <f t="shared" si="0"/>
        <v>3142.5010400000001</v>
      </c>
      <c r="H162" s="2">
        <f t="shared" si="1"/>
        <v>0.62999999999919964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1082.54</v>
      </c>
      <c r="D163" s="1">
        <f>'PR-RAS'!E167</f>
        <v>1119.6500000000001</v>
      </c>
      <c r="E163" s="1">
        <v>0</v>
      </c>
      <c r="F163" s="1">
        <v>0</v>
      </c>
      <c r="G163" s="2">
        <f t="shared" si="0"/>
        <v>538.13808000000006</v>
      </c>
      <c r="H163" s="2">
        <f t="shared" si="1"/>
        <v>0.80999999999994543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1489.68</v>
      </c>
      <c r="D164" s="1">
        <f>'PR-RAS'!E168</f>
        <v>2584.96</v>
      </c>
      <c r="E164" s="1">
        <v>0</v>
      </c>
      <c r="F164" s="1">
        <v>0</v>
      </c>
      <c r="G164" s="2">
        <f t="shared" si="0"/>
        <v>1085.5148000000002</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63465.390000000007</v>
      </c>
      <c r="D165" s="1">
        <f>'PR-RAS'!E169</f>
        <v>63218.27</v>
      </c>
      <c r="E165" s="1">
        <v>0</v>
      </c>
      <c r="F165" s="1">
        <v>0</v>
      </c>
      <c r="G165" s="2">
        <f t="shared" si="0"/>
        <v>31143.916519999999</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5425.53</v>
      </c>
      <c r="D166" s="1">
        <f>'PR-RAS'!E170</f>
        <v>10594.38</v>
      </c>
      <c r="E166" s="1">
        <v>0</v>
      </c>
      <c r="F166" s="1">
        <v>0</v>
      </c>
      <c r="G166" s="2">
        <f t="shared" si="0"/>
        <v>4391.3578499999994</v>
      </c>
      <c r="H166" s="2">
        <f t="shared" si="1"/>
        <v>0.8499999999994543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1727.83</v>
      </c>
      <c r="D167" s="1">
        <f>'PR-RAS'!E171</f>
        <v>2009.22</v>
      </c>
      <c r="E167" s="1">
        <v>0</v>
      </c>
      <c r="F167" s="1">
        <v>0</v>
      </c>
      <c r="G167" s="2">
        <f t="shared" si="0"/>
        <v>953.88082000000009</v>
      </c>
      <c r="H167" s="2">
        <f t="shared" si="1"/>
        <v>0.39000000000010004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50229.62</v>
      </c>
      <c r="D168" s="1">
        <f>'PR-RAS'!E172</f>
        <v>41864.089999999997</v>
      </c>
      <c r="E168" s="1">
        <v>0</v>
      </c>
      <c r="F168" s="1">
        <v>0</v>
      </c>
      <c r="G168" s="2">
        <f t="shared" si="0"/>
        <v>22370.952600000001</v>
      </c>
      <c r="H168" s="2">
        <f t="shared" si="1"/>
        <v>0.4699999999938882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3817.94</v>
      </c>
      <c r="D169" s="1">
        <f>'PR-RAS'!E173</f>
        <v>5528.09</v>
      </c>
      <c r="E169" s="1">
        <v>0</v>
      </c>
      <c r="F169" s="1">
        <v>0</v>
      </c>
      <c r="G169" s="2">
        <f t="shared" si="0"/>
        <v>2498.8521600000004</v>
      </c>
      <c r="H169" s="2">
        <f t="shared" si="1"/>
        <v>0.15000000000009095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1783.76</v>
      </c>
      <c r="D170" s="1">
        <f>'PR-RAS'!E174</f>
        <v>2952</v>
      </c>
      <c r="E170" s="1">
        <v>0</v>
      </c>
      <c r="F170" s="1">
        <v>0</v>
      </c>
      <c r="G170" s="2">
        <f t="shared" si="0"/>
        <v>1299.23144</v>
      </c>
      <c r="H170" s="2">
        <f t="shared" si="1"/>
        <v>0.24000000000000909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480.71</v>
      </c>
      <c r="D172" s="1">
        <f>'PR-RAS'!E176</f>
        <v>270.49</v>
      </c>
      <c r="E172" s="1">
        <v>0</v>
      </c>
      <c r="F172" s="1">
        <v>0</v>
      </c>
      <c r="G172" s="2">
        <f t="shared" si="0"/>
        <v>174.70899000000003</v>
      </c>
      <c r="H172" s="2">
        <f t="shared" si="1"/>
        <v>0.78000000000002956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280440.96999999997</v>
      </c>
      <c r="D173" s="1">
        <f>'PR-RAS'!E177</f>
        <v>320682.22999999992</v>
      </c>
      <c r="E173" s="1">
        <v>0</v>
      </c>
      <c r="F173" s="1">
        <v>0</v>
      </c>
      <c r="G173" s="2">
        <f t="shared" si="0"/>
        <v>158550.53395999994</v>
      </c>
      <c r="H173" s="2">
        <f t="shared" si="1"/>
        <v>0.25999999995110556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6178.52</v>
      </c>
      <c r="D174" s="1">
        <f>'PR-RAS'!E178</f>
        <v>5781</v>
      </c>
      <c r="E174" s="1">
        <v>0</v>
      </c>
      <c r="F174" s="1">
        <v>0</v>
      </c>
      <c r="G174" s="2">
        <f t="shared" si="0"/>
        <v>3069.1099599999998</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134567.14000000001</v>
      </c>
      <c r="D175" s="1">
        <f>'PR-RAS'!E179</f>
        <v>157133.82</v>
      </c>
      <c r="E175" s="1">
        <v>0</v>
      </c>
      <c r="F175" s="1">
        <v>0</v>
      </c>
      <c r="G175" s="2">
        <f t="shared" si="0"/>
        <v>78097.25172</v>
      </c>
      <c r="H175" s="2">
        <f t="shared" si="1"/>
        <v>0.32000000000698492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11733.94</v>
      </c>
      <c r="D176" s="1">
        <f>'PR-RAS'!E180</f>
        <v>12438.8</v>
      </c>
      <c r="E176" s="1">
        <v>0</v>
      </c>
      <c r="F176" s="1">
        <v>0</v>
      </c>
      <c r="G176" s="2">
        <f t="shared" si="0"/>
        <v>6407.0194999999994</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19529.830000000002</v>
      </c>
      <c r="D177" s="1">
        <f>'PR-RAS'!E181</f>
        <v>25139.3</v>
      </c>
      <c r="E177" s="1">
        <v>0</v>
      </c>
      <c r="F177" s="1">
        <v>0</v>
      </c>
      <c r="G177" s="2">
        <f t="shared" si="0"/>
        <v>12286.283679999999</v>
      </c>
      <c r="H177" s="2">
        <f t="shared" si="1"/>
        <v>0.46999999999752617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6996.15</v>
      </c>
      <c r="D178" s="1">
        <f>'PR-RAS'!E182</f>
        <v>6726.6</v>
      </c>
      <c r="E178" s="1">
        <v>0</v>
      </c>
      <c r="F178" s="1">
        <v>0</v>
      </c>
      <c r="G178" s="2">
        <f t="shared" si="0"/>
        <v>3619.5349499999998</v>
      </c>
      <c r="H178" s="2">
        <f t="shared" si="1"/>
        <v>0.5499999999992724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521.79999999999995</v>
      </c>
      <c r="D179" s="1">
        <f>'PR-RAS'!E183</f>
        <v>1672.12</v>
      </c>
      <c r="E179" s="1">
        <v>0</v>
      </c>
      <c r="F179" s="1">
        <v>0</v>
      </c>
      <c r="G179" s="2">
        <f t="shared" si="0"/>
        <v>688.15512000000001</v>
      </c>
      <c r="H179" s="2">
        <f t="shared" si="1"/>
        <v>0.31999999999993634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76071.73</v>
      </c>
      <c r="D180" s="1">
        <f>'PR-RAS'!E184</f>
        <v>88385.43</v>
      </c>
      <c r="E180" s="1">
        <v>0</v>
      </c>
      <c r="F180" s="1">
        <v>0</v>
      </c>
      <c r="G180" s="2">
        <f t="shared" si="0"/>
        <v>45258.823609999992</v>
      </c>
      <c r="H180" s="2">
        <f t="shared" si="1"/>
        <v>0.69999999999708962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20.9</v>
      </c>
      <c r="D181" s="1">
        <f>'PR-RAS'!E185</f>
        <v>0</v>
      </c>
      <c r="E181" s="1">
        <v>0</v>
      </c>
      <c r="F181" s="1">
        <v>0</v>
      </c>
      <c r="G181" s="2">
        <f t="shared" si="0"/>
        <v>3.7619999999999996</v>
      </c>
      <c r="H181" s="2">
        <f t="shared" si="1"/>
        <v>0.10000000000000142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24820.959999999999</v>
      </c>
      <c r="D182" s="1">
        <f>'PR-RAS'!E186</f>
        <v>23405.16</v>
      </c>
      <c r="E182" s="1">
        <v>0</v>
      </c>
      <c r="F182" s="1">
        <v>0</v>
      </c>
      <c r="G182" s="2">
        <f t="shared" si="0"/>
        <v>12965.26168</v>
      </c>
      <c r="H182" s="2">
        <f t="shared" si="1"/>
        <v>0.2000000000007276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28503.96</v>
      </c>
      <c r="D184" s="1">
        <f>'PR-RAS'!E188</f>
        <v>31082.01</v>
      </c>
      <c r="E184" s="1">
        <v>0</v>
      </c>
      <c r="F184" s="1">
        <v>0</v>
      </c>
      <c r="G184" s="2">
        <f t="shared" si="0"/>
        <v>16592.24034</v>
      </c>
      <c r="H184" s="2">
        <f t="shared" si="1"/>
        <v>4.9999999999272404E-2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4530.84</v>
      </c>
      <c r="D185" s="1">
        <f>'PR-RAS'!E189</f>
        <v>7339.82</v>
      </c>
      <c r="E185" s="1">
        <v>0</v>
      </c>
      <c r="F185" s="1">
        <v>0</v>
      </c>
      <c r="G185" s="2">
        <f t="shared" si="0"/>
        <v>3534.7283199999997</v>
      </c>
      <c r="H185" s="2">
        <f t="shared" si="1"/>
        <v>0.34000000000014552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2238.44</v>
      </c>
      <c r="D186" s="1">
        <f>'PR-RAS'!E190</f>
        <v>2455.7600000000002</v>
      </c>
      <c r="E186" s="1">
        <v>0</v>
      </c>
      <c r="F186" s="1">
        <v>0</v>
      </c>
      <c r="G186" s="2">
        <f t="shared" si="0"/>
        <v>1322.7426000000003</v>
      </c>
      <c r="H186" s="2">
        <f t="shared" si="1"/>
        <v>0.67999999999983629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9692.1200000000008</v>
      </c>
      <c r="D187" s="1">
        <f>'PR-RAS'!E191</f>
        <v>13229.44</v>
      </c>
      <c r="E187" s="1">
        <v>0</v>
      </c>
      <c r="F187" s="1">
        <v>0</v>
      </c>
      <c r="G187" s="2">
        <f t="shared" si="0"/>
        <v>6724.0860000000002</v>
      </c>
      <c r="H187" s="2">
        <f t="shared" si="1"/>
        <v>0.56000000000130967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4891.42</v>
      </c>
      <c r="D188" s="1">
        <f>'PR-RAS'!E192</f>
        <v>3327.8</v>
      </c>
      <c r="E188" s="1">
        <v>0</v>
      </c>
      <c r="F188" s="1">
        <v>0</v>
      </c>
      <c r="G188" s="2">
        <f t="shared" si="0"/>
        <v>2159.2927399999999</v>
      </c>
      <c r="H188" s="2">
        <f t="shared" si="1"/>
        <v>0.61999999999989086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5398.32</v>
      </c>
      <c r="D189" s="1">
        <f>'PR-RAS'!E193</f>
        <v>3285.09</v>
      </c>
      <c r="E189" s="1">
        <v>0</v>
      </c>
      <c r="F189" s="1">
        <v>0</v>
      </c>
      <c r="G189" s="2">
        <f t="shared" si="0"/>
        <v>2250.078</v>
      </c>
      <c r="H189" s="2">
        <f t="shared" si="1"/>
        <v>0.40999999999985448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1752.82</v>
      </c>
      <c r="D191" s="1">
        <f>'PR-RAS'!E195</f>
        <v>1444.1</v>
      </c>
      <c r="E191" s="1">
        <v>0</v>
      </c>
      <c r="F191" s="1">
        <v>0</v>
      </c>
      <c r="G191" s="2">
        <f t="shared" si="0"/>
        <v>881.79379999999992</v>
      </c>
      <c r="H191" s="2">
        <f t="shared" si="1"/>
        <v>0.27999999999997272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11408.23</v>
      </c>
      <c r="D192" s="1">
        <f>'PR-RAS'!E196</f>
        <v>20023.11</v>
      </c>
      <c r="E192" s="1">
        <v>0</v>
      </c>
      <c r="F192" s="1">
        <v>0</v>
      </c>
      <c r="G192" s="2">
        <f t="shared" si="0"/>
        <v>9827.7999499999987</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8593.52</v>
      </c>
      <c r="D198" s="1">
        <f>'PR-RAS'!E202</f>
        <v>17010.240000000002</v>
      </c>
      <c r="E198" s="1">
        <v>0</v>
      </c>
      <c r="F198" s="1">
        <v>0</v>
      </c>
      <c r="G198" s="2">
        <f t="shared" si="0"/>
        <v>8394.9580000000005</v>
      </c>
      <c r="H198" s="2">
        <f t="shared" si="1"/>
        <v>0.72000000000116415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8593.52</v>
      </c>
      <c r="D201" s="1">
        <f>'PR-RAS'!E205</f>
        <v>17010.240000000002</v>
      </c>
      <c r="E201" s="1">
        <v>0</v>
      </c>
      <c r="F201" s="1">
        <v>0</v>
      </c>
      <c r="G201" s="2">
        <f t="shared" si="0"/>
        <v>8522.8000000000011</v>
      </c>
      <c r="H201" s="2">
        <f t="shared" si="1"/>
        <v>0.72000000000116415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2814.71</v>
      </c>
      <c r="D206" s="1">
        <f>'PR-RAS'!E210</f>
        <v>3012.87</v>
      </c>
      <c r="E206" s="1">
        <v>0</v>
      </c>
      <c r="F206" s="1">
        <v>0</v>
      </c>
      <c r="G206" s="2">
        <f t="shared" si="0"/>
        <v>1812.29225</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2744.61</v>
      </c>
      <c r="D207" s="1">
        <f>'PR-RAS'!E211</f>
        <v>2938.26</v>
      </c>
      <c r="E207" s="1">
        <v>0</v>
      </c>
      <c r="F207" s="1">
        <v>0</v>
      </c>
      <c r="G207" s="2">
        <f t="shared" si="0"/>
        <v>1775.9527800000001</v>
      </c>
      <c r="H207" s="2">
        <f t="shared" si="1"/>
        <v>0.65000000000009095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70.099999999999994</v>
      </c>
      <c r="D209" s="1">
        <f>'PR-RAS'!E213</f>
        <v>10.64</v>
      </c>
      <c r="E209" s="1">
        <v>0</v>
      </c>
      <c r="F209" s="1">
        <v>0</v>
      </c>
      <c r="G209" s="2">
        <f t="shared" si="0"/>
        <v>19.00704</v>
      </c>
      <c r="H209" s="2">
        <f t="shared" si="1"/>
        <v>0.45999999999999375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63.97</v>
      </c>
      <c r="E210" s="1">
        <v>0</v>
      </c>
      <c r="F210" s="1">
        <v>0</v>
      </c>
      <c r="G210" s="2">
        <f t="shared" si="0"/>
        <v>26.739459999999998</v>
      </c>
      <c r="H210" s="2">
        <f t="shared" si="1"/>
        <v>3.0000000000001137E-2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4540.87</v>
      </c>
      <c r="D220" s="1">
        <f>'PR-RAS'!E224</f>
        <v>457.28</v>
      </c>
      <c r="E220" s="1">
        <v>0</v>
      </c>
      <c r="F220" s="1">
        <v>0</v>
      </c>
      <c r="G220" s="2">
        <f t="shared" si="0"/>
        <v>1194.7391700000001</v>
      </c>
      <c r="H220" s="2">
        <f t="shared" si="1"/>
        <v>0.41000000000008185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108.7</v>
      </c>
      <c r="D227" s="1">
        <f>'PR-RAS'!E231</f>
        <v>0</v>
      </c>
      <c r="E227" s="1">
        <v>0</v>
      </c>
      <c r="F227" s="1">
        <v>0</v>
      </c>
      <c r="G227" s="2">
        <f t="shared" si="0"/>
        <v>24.566200000000002</v>
      </c>
      <c r="H227" s="2">
        <f t="shared" si="1"/>
        <v>0.29999999999999716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108.7</v>
      </c>
      <c r="D228" s="1">
        <f>'PR-RAS'!E232</f>
        <v>0</v>
      </c>
      <c r="E228" s="1">
        <v>0</v>
      </c>
      <c r="F228" s="1">
        <v>0</v>
      </c>
      <c r="G228" s="2">
        <f t="shared" si="0"/>
        <v>24.674900000000001</v>
      </c>
      <c r="H228" s="2">
        <f t="shared" si="1"/>
        <v>0.29999999999999716</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4432.17</v>
      </c>
      <c r="D232" s="1">
        <f>'PR-RAS'!E236</f>
        <v>457.28</v>
      </c>
      <c r="E232" s="1">
        <v>0</v>
      </c>
      <c r="F232" s="1">
        <v>0</v>
      </c>
      <c r="G232" s="2">
        <f t="shared" si="0"/>
        <v>1235.0946300000001</v>
      </c>
      <c r="H232" s="2">
        <f t="shared" si="1"/>
        <v>0.45000000000004547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4432.17</v>
      </c>
      <c r="D233" s="1">
        <f>'PR-RAS'!E237</f>
        <v>457.28</v>
      </c>
      <c r="E233" s="1">
        <v>0</v>
      </c>
      <c r="F233" s="1">
        <v>0</v>
      </c>
      <c r="G233" s="2">
        <f t="shared" si="0"/>
        <v>1240.44136</v>
      </c>
      <c r="H233" s="2">
        <f t="shared" si="1"/>
        <v>0.45000000000004547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31052.600000000002</v>
      </c>
      <c r="D248" s="1">
        <f>'PR-RAS'!E252</f>
        <v>27526.91</v>
      </c>
      <c r="E248" s="1">
        <v>0</v>
      </c>
      <c r="F248" s="1">
        <v>0</v>
      </c>
      <c r="G248" s="2">
        <f t="shared" si="0"/>
        <v>21268.285739999999</v>
      </c>
      <c r="H248" s="2">
        <f t="shared" si="1"/>
        <v>0.48999999999796273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31052.600000000002</v>
      </c>
      <c r="D255" s="1">
        <f>'PR-RAS'!E259</f>
        <v>27526.91</v>
      </c>
      <c r="E255" s="1">
        <v>0</v>
      </c>
      <c r="F255" s="1">
        <v>0</v>
      </c>
      <c r="G255" s="2">
        <f t="shared" si="0"/>
        <v>21871.03068</v>
      </c>
      <c r="H255" s="2">
        <f t="shared" si="1"/>
        <v>0.48999999999796273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28225.7</v>
      </c>
      <c r="D256" s="1">
        <f>'PR-RAS'!E260</f>
        <v>24653.91</v>
      </c>
      <c r="E256" s="1">
        <v>0</v>
      </c>
      <c r="F256" s="1">
        <v>0</v>
      </c>
      <c r="G256" s="2">
        <f t="shared" si="0"/>
        <v>19771.047600000002</v>
      </c>
      <c r="H256" s="2">
        <f t="shared" si="1"/>
        <v>0.38999999999941792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2826.9</v>
      </c>
      <c r="D257" s="1">
        <f>'PR-RAS'!E261</f>
        <v>2873</v>
      </c>
      <c r="E257" s="1">
        <v>0</v>
      </c>
      <c r="F257" s="1">
        <v>0</v>
      </c>
      <c r="G257" s="2">
        <f t="shared" si="0"/>
        <v>2194.6624000000002</v>
      </c>
      <c r="H257" s="2">
        <f t="shared" si="1"/>
        <v>9.9999999999909051E-2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201340.52</v>
      </c>
      <c r="D259" s="1">
        <f>'PR-RAS'!E263</f>
        <v>162896.9</v>
      </c>
      <c r="E259" s="1">
        <v>0</v>
      </c>
      <c r="F259" s="1">
        <v>0</v>
      </c>
      <c r="G259" s="2">
        <f t="shared" si="0"/>
        <v>136000.65456</v>
      </c>
      <c r="H259" s="2">
        <f t="shared" si="1"/>
        <v>0.58000000001629815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114349.48</v>
      </c>
      <c r="D260" s="1">
        <f>'PR-RAS'!E264</f>
        <v>97277.09</v>
      </c>
      <c r="E260" s="1">
        <v>0</v>
      </c>
      <c r="F260" s="1">
        <v>0</v>
      </c>
      <c r="G260" s="2">
        <f t="shared" si="0"/>
        <v>80006.047939999989</v>
      </c>
      <c r="H260" s="2">
        <f t="shared" si="1"/>
        <v>0.569999999992433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114349.48</v>
      </c>
      <c r="D261" s="1">
        <f>'PR-RAS'!E265</f>
        <v>97277.09</v>
      </c>
      <c r="E261" s="1">
        <v>0</v>
      </c>
      <c r="F261" s="1">
        <v>0</v>
      </c>
      <c r="G261" s="2">
        <f t="shared" si="0"/>
        <v>80314.9516</v>
      </c>
      <c r="H261" s="2">
        <f t="shared" si="1"/>
        <v>0.569999999992433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68352.25</v>
      </c>
      <c r="D264" s="1">
        <f>'PR-RAS'!E268</f>
        <v>35300</v>
      </c>
      <c r="E264" s="1">
        <v>0</v>
      </c>
      <c r="F264" s="1">
        <v>0</v>
      </c>
      <c r="G264" s="2">
        <f t="shared" si="0"/>
        <v>36544.441749999998</v>
      </c>
      <c r="H264" s="2">
        <f t="shared" si="1"/>
        <v>0.25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68352.25</v>
      </c>
      <c r="D265" s="1">
        <f>'PR-RAS'!E269</f>
        <v>35300</v>
      </c>
      <c r="E265" s="1">
        <v>0</v>
      </c>
      <c r="F265" s="1">
        <v>0</v>
      </c>
      <c r="G265" s="2">
        <f t="shared" ref="G265:G521" si="8">(B265/1000)*(C265*1+D265*2)</f>
        <v>36683.394</v>
      </c>
      <c r="H265" s="2">
        <f t="shared" ref="H265:H521" si="9">ABS(C265-ROUND(C265,0))+ABS(D265-ROUND(D265,0))</f>
        <v>0.25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1288.77</v>
      </c>
      <c r="E269" s="1">
        <v>0</v>
      </c>
      <c r="F269" s="1">
        <v>0</v>
      </c>
      <c r="G269" s="2">
        <f t="shared" si="8"/>
        <v>690.78072000000009</v>
      </c>
      <c r="H269" s="2">
        <f t="shared" si="9"/>
        <v>0.23000000000001819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1288.77</v>
      </c>
      <c r="E273" s="1">
        <v>0</v>
      </c>
      <c r="F273" s="1">
        <v>0</v>
      </c>
      <c r="G273" s="2">
        <f t="shared" si="8"/>
        <v>701.09088000000008</v>
      </c>
      <c r="H273" s="2">
        <f t="shared" si="9"/>
        <v>0.23000000000001819</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18638.79</v>
      </c>
      <c r="D275" s="1">
        <f>'PR-RAS'!E279</f>
        <v>29031.040000000001</v>
      </c>
      <c r="E275" s="1">
        <v>0</v>
      </c>
      <c r="F275" s="1">
        <v>0</v>
      </c>
      <c r="G275" s="2">
        <f t="shared" si="8"/>
        <v>21016.038380000002</v>
      </c>
      <c r="H275" s="2">
        <f t="shared" si="9"/>
        <v>0.25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18638.79</v>
      </c>
      <c r="D276" s="1">
        <f>'PR-RAS'!E280</f>
        <v>29031.040000000001</v>
      </c>
      <c r="E276" s="1">
        <v>0</v>
      </c>
      <c r="F276" s="1">
        <v>0</v>
      </c>
      <c r="G276" s="2">
        <f t="shared" si="8"/>
        <v>21092.739249999999</v>
      </c>
      <c r="H276" s="2">
        <f t="shared" si="9"/>
        <v>0.25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893832.29</v>
      </c>
      <c r="D285" s="1">
        <f>'PR-RAS'!E289</f>
        <v>918825.61</v>
      </c>
      <c r="E285" s="1">
        <v>0</v>
      </c>
      <c r="F285" s="1">
        <v>0</v>
      </c>
      <c r="G285" s="2">
        <f t="shared" si="8"/>
        <v>775741.31683999987</v>
      </c>
      <c r="H285" s="2">
        <f t="shared" si="9"/>
        <v>0.68000000005122274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319993.89000000013</v>
      </c>
      <c r="D286" s="1">
        <f>'PR-RAS'!E290</f>
        <v>1143181.6100000003</v>
      </c>
      <c r="E286" s="1">
        <v>0</v>
      </c>
      <c r="F286" s="1">
        <v>0</v>
      </c>
      <c r="G286" s="2">
        <f t="shared" si="8"/>
        <v>742811.77635000017</v>
      </c>
      <c r="H286" s="2">
        <f t="shared" si="9"/>
        <v>0.49999999953433871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2018151.73</v>
      </c>
      <c r="D288" s="1">
        <f>'PR-RAS'!E292</f>
        <v>259784.78</v>
      </c>
      <c r="E288" s="1">
        <v>0</v>
      </c>
      <c r="F288" s="1">
        <v>0</v>
      </c>
      <c r="G288" s="2">
        <f t="shared" si="8"/>
        <v>728326.0102299999</v>
      </c>
      <c r="H288" s="2">
        <f t="shared" si="9"/>
        <v>0.4900000000197906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39682.33</v>
      </c>
      <c r="D290" s="1">
        <f>'PR-RAS'!E294</f>
        <v>45837.760000000002</v>
      </c>
      <c r="E290" s="1">
        <v>0</v>
      </c>
      <c r="F290" s="1">
        <v>0</v>
      </c>
      <c r="G290" s="2">
        <f t="shared" si="8"/>
        <v>37962.41865</v>
      </c>
      <c r="H290" s="2">
        <f t="shared" si="9"/>
        <v>0.56999999999970896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561.98</v>
      </c>
      <c r="E291" s="1">
        <v>0</v>
      </c>
      <c r="F291" s="1">
        <v>0</v>
      </c>
      <c r="G291" s="2">
        <f t="shared" si="8"/>
        <v>325.94839999999999</v>
      </c>
      <c r="H291" s="2">
        <f t="shared" si="9"/>
        <v>1.999999999998181E-2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4.67</v>
      </c>
      <c r="E293" s="1">
        <v>0</v>
      </c>
      <c r="F293" s="1">
        <v>0</v>
      </c>
      <c r="G293" s="2">
        <f t="shared" si="8"/>
        <v>2.7272799999999999</v>
      </c>
      <c r="H293" s="2">
        <f t="shared" si="9"/>
        <v>0.33000000000000007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4.67</v>
      </c>
      <c r="E306" s="1">
        <v>0</v>
      </c>
      <c r="F306" s="1">
        <v>0</v>
      </c>
      <c r="G306" s="2">
        <f t="shared" si="8"/>
        <v>2.8487</v>
      </c>
      <c r="H306" s="2">
        <f t="shared" si="9"/>
        <v>0.33000000000000007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4.67</v>
      </c>
      <c r="E307" s="1">
        <v>0</v>
      </c>
      <c r="F307" s="1">
        <v>0</v>
      </c>
      <c r="G307" s="2">
        <f t="shared" si="8"/>
        <v>2.8580399999999999</v>
      </c>
      <c r="H307" s="2">
        <f t="shared" si="9"/>
        <v>0.33000000000000007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4.67</v>
      </c>
      <c r="E308" s="1">
        <v>0</v>
      </c>
      <c r="F308" s="1">
        <v>0</v>
      </c>
      <c r="G308" s="2">
        <f t="shared" si="8"/>
        <v>2.8673799999999998</v>
      </c>
      <c r="H308" s="2">
        <f t="shared" si="9"/>
        <v>0.33000000000000007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377178.19000000006</v>
      </c>
      <c r="D345" s="1">
        <f>'PR-RAS'!E350</f>
        <v>948247.57999999984</v>
      </c>
      <c r="E345" s="1">
        <v>0</v>
      </c>
      <c r="F345" s="1">
        <v>0</v>
      </c>
      <c r="G345" s="2">
        <f t="shared" si="8"/>
        <v>782143.63239999977</v>
      </c>
      <c r="H345" s="2">
        <f t="shared" si="9"/>
        <v>0.61000000021886081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10847.76</v>
      </c>
      <c r="E346" s="1">
        <v>0</v>
      </c>
      <c r="F346" s="1">
        <v>0</v>
      </c>
      <c r="G346" s="2">
        <f t="shared" si="8"/>
        <v>7484.9543999999996</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10847.76</v>
      </c>
      <c r="E347" s="1">
        <v>0</v>
      </c>
      <c r="F347" s="1">
        <v>0</v>
      </c>
      <c r="G347" s="2">
        <f t="shared" si="8"/>
        <v>7506.6499199999998</v>
      </c>
      <c r="H347" s="2">
        <f t="shared" si="9"/>
        <v>0.23999999999978172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10847.76</v>
      </c>
      <c r="E348" s="1">
        <v>0</v>
      </c>
      <c r="F348" s="1">
        <v>0</v>
      </c>
      <c r="G348" s="2">
        <f t="shared" si="8"/>
        <v>7528.3454400000001</v>
      </c>
      <c r="H348" s="2">
        <f t="shared" si="9"/>
        <v>0.23999999999978172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361414.87000000005</v>
      </c>
      <c r="D358" s="1">
        <f>'PR-RAS'!E363</f>
        <v>749841.25999999989</v>
      </c>
      <c r="E358" s="1">
        <v>0</v>
      </c>
      <c r="F358" s="1">
        <v>0</v>
      </c>
      <c r="G358" s="2">
        <f t="shared" si="8"/>
        <v>664411.76822999993</v>
      </c>
      <c r="H358" s="2">
        <f t="shared" si="9"/>
        <v>0.38999999983934686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278140.05000000005</v>
      </c>
      <c r="D359" s="1">
        <f>'PR-RAS'!E364</f>
        <v>660783.1399999999</v>
      </c>
      <c r="E359" s="1">
        <v>0</v>
      </c>
      <c r="F359" s="1">
        <v>0</v>
      </c>
      <c r="G359" s="2">
        <f t="shared" si="8"/>
        <v>572694.86613999994</v>
      </c>
      <c r="H359" s="2">
        <f t="shared" si="9"/>
        <v>0.18999999994412065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25358.35</v>
      </c>
      <c r="D361" s="1">
        <f>'PR-RAS'!E366</f>
        <v>8175</v>
      </c>
      <c r="E361" s="1">
        <v>0</v>
      </c>
      <c r="F361" s="1">
        <v>0</v>
      </c>
      <c r="G361" s="2">
        <f t="shared" si="8"/>
        <v>15015.005999999999</v>
      </c>
      <c r="H361" s="2">
        <f t="shared" si="9"/>
        <v>0.34999999999854481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193549.79</v>
      </c>
      <c r="D362" s="1">
        <f>'PR-RAS'!E367</f>
        <v>582386.71</v>
      </c>
      <c r="E362" s="1">
        <v>0</v>
      </c>
      <c r="F362" s="1">
        <v>0</v>
      </c>
      <c r="G362" s="2">
        <f t="shared" si="8"/>
        <v>490354.67880999995</v>
      </c>
      <c r="H362" s="2">
        <f t="shared" si="9"/>
        <v>0.50000000002910383</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59231.91</v>
      </c>
      <c r="D363" s="1">
        <f>'PR-RAS'!E368</f>
        <v>70221.429999999993</v>
      </c>
      <c r="E363" s="1">
        <v>0</v>
      </c>
      <c r="F363" s="1">
        <v>0</v>
      </c>
      <c r="G363" s="2">
        <f t="shared" si="8"/>
        <v>72282.266739999992</v>
      </c>
      <c r="H363" s="2">
        <f t="shared" si="9"/>
        <v>0.51999999998952262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73937.239999999991</v>
      </c>
      <c r="D364" s="1">
        <f>'PR-RAS'!E369</f>
        <v>85758.12</v>
      </c>
      <c r="E364" s="1">
        <v>0</v>
      </c>
      <c r="F364" s="1">
        <v>0</v>
      </c>
      <c r="G364" s="2">
        <f t="shared" si="8"/>
        <v>89099.613239999991</v>
      </c>
      <c r="H364" s="2">
        <f t="shared" si="9"/>
        <v>0.35999999998603016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957.6</v>
      </c>
      <c r="D365" s="1">
        <f>'PR-RAS'!E370</f>
        <v>5862.25</v>
      </c>
      <c r="E365" s="1">
        <v>0</v>
      </c>
      <c r="F365" s="1">
        <v>0</v>
      </c>
      <c r="G365" s="2">
        <f t="shared" si="8"/>
        <v>4616.2844000000005</v>
      </c>
      <c r="H365" s="2">
        <f t="shared" si="9"/>
        <v>0.64999999999997726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6387.28</v>
      </c>
      <c r="D366" s="1">
        <f>'PR-RAS'!E371</f>
        <v>4190</v>
      </c>
      <c r="E366" s="1">
        <v>0</v>
      </c>
      <c r="F366" s="1">
        <v>0</v>
      </c>
      <c r="G366" s="2">
        <f t="shared" si="8"/>
        <v>5390.0571999999993</v>
      </c>
      <c r="H366" s="2">
        <f t="shared" si="9"/>
        <v>0.27999999999974534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17659.73</v>
      </c>
      <c r="D367" s="1">
        <f>'PR-RAS'!E372</f>
        <v>7373.65</v>
      </c>
      <c r="E367" s="1">
        <v>0</v>
      </c>
      <c r="F367" s="1">
        <v>0</v>
      </c>
      <c r="G367" s="2">
        <f t="shared" si="8"/>
        <v>11860.972979999999</v>
      </c>
      <c r="H367" s="2">
        <f t="shared" si="9"/>
        <v>0.62000000000080036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14618.75</v>
      </c>
      <c r="E370" s="1">
        <v>0</v>
      </c>
      <c r="F370" s="1">
        <v>0</v>
      </c>
      <c r="G370" s="2">
        <f t="shared" si="8"/>
        <v>10788.637500000001</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48932.63</v>
      </c>
      <c r="D371" s="1">
        <f>'PR-RAS'!E376</f>
        <v>53713.47</v>
      </c>
      <c r="E371" s="1">
        <v>0</v>
      </c>
      <c r="F371" s="1">
        <v>0</v>
      </c>
      <c r="G371" s="2">
        <f t="shared" si="8"/>
        <v>57853.0409</v>
      </c>
      <c r="H371" s="2">
        <f t="shared" si="9"/>
        <v>0.8400000000037835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9337.58</v>
      </c>
      <c r="D386" s="1">
        <f>'PR-RAS'!E391</f>
        <v>3300</v>
      </c>
      <c r="E386" s="1">
        <v>0</v>
      </c>
      <c r="F386" s="1">
        <v>0</v>
      </c>
      <c r="G386" s="2">
        <f t="shared" si="8"/>
        <v>6135.9683000000005</v>
      </c>
      <c r="H386" s="2">
        <f t="shared" si="9"/>
        <v>0.42000000000007276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9337.58</v>
      </c>
      <c r="D388" s="1">
        <f>'PR-RAS'!E393</f>
        <v>3300</v>
      </c>
      <c r="E388" s="1">
        <v>0</v>
      </c>
      <c r="F388" s="1">
        <v>0</v>
      </c>
      <c r="G388" s="2">
        <f t="shared" si="8"/>
        <v>6167.8434600000001</v>
      </c>
      <c r="H388" s="2">
        <f t="shared" si="9"/>
        <v>0.42000000000007276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15763.32</v>
      </c>
      <c r="D397" s="1">
        <f>'PR-RAS'!E402</f>
        <v>187558.56</v>
      </c>
      <c r="E397" s="1">
        <v>0</v>
      </c>
      <c r="F397" s="1">
        <v>0</v>
      </c>
      <c r="G397" s="2">
        <f t="shared" si="8"/>
        <v>154788.65424</v>
      </c>
      <c r="H397" s="2">
        <f t="shared" si="9"/>
        <v>0.76000000000203727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15763.32</v>
      </c>
      <c r="D398" s="1">
        <f>'PR-RAS'!E403</f>
        <v>187558.56</v>
      </c>
      <c r="E398" s="1">
        <v>0</v>
      </c>
      <c r="F398" s="1">
        <v>0</v>
      </c>
      <c r="G398" s="2">
        <f t="shared" si="8"/>
        <v>155179.53468000001</v>
      </c>
      <c r="H398" s="2">
        <f t="shared" si="9"/>
        <v>0.76000000000203727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377178.19000000006</v>
      </c>
      <c r="D403" s="1">
        <f>'PR-RAS'!E408</f>
        <v>948242.9099999998</v>
      </c>
      <c r="E403" s="1">
        <v>0</v>
      </c>
      <c r="F403" s="1">
        <v>0</v>
      </c>
      <c r="G403" s="2">
        <f t="shared" si="8"/>
        <v>914012.93201999995</v>
      </c>
      <c r="H403" s="2">
        <f t="shared" si="9"/>
        <v>0.28000000026077032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2361329.89</v>
      </c>
      <c r="D405" s="1">
        <f>'PR-RAS'!E410</f>
        <v>251822.18</v>
      </c>
      <c r="E405" s="1">
        <v>0</v>
      </c>
      <c r="F405" s="1">
        <v>0</v>
      </c>
      <c r="G405" s="2">
        <f t="shared" si="8"/>
        <v>1157449.5970000001</v>
      </c>
      <c r="H405" s="2">
        <f t="shared" si="9"/>
        <v>0.28999999986262992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1213826.1800000002</v>
      </c>
      <c r="D407" s="1">
        <f>'PR-RAS'!E412</f>
        <v>2062011.8900000001</v>
      </c>
      <c r="E407" s="1">
        <v>0</v>
      </c>
      <c r="F407" s="1">
        <v>0</v>
      </c>
      <c r="G407" s="2">
        <f t="shared" si="8"/>
        <v>2167167.0837600003</v>
      </c>
      <c r="H407" s="2">
        <f t="shared" si="9"/>
        <v>0.2900000000372529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1271010.48</v>
      </c>
      <c r="D408" s="1">
        <f>'PR-RAS'!E413</f>
        <v>1867073.19</v>
      </c>
      <c r="E408" s="1">
        <v>0</v>
      </c>
      <c r="F408" s="1">
        <v>0</v>
      </c>
      <c r="G408" s="2">
        <f t="shared" si="8"/>
        <v>2037098.8420199996</v>
      </c>
      <c r="H408" s="2">
        <f t="shared" si="9"/>
        <v>0.66999999992549419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194938.70000000019</v>
      </c>
      <c r="E409" s="1">
        <v>0</v>
      </c>
      <c r="F409" s="1">
        <v>0</v>
      </c>
      <c r="G409" s="2">
        <f t="shared" si="8"/>
        <v>159069.97920000015</v>
      </c>
      <c r="H409" s="2">
        <f t="shared" si="9"/>
        <v>0.29999999981373549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57184.299999999814</v>
      </c>
      <c r="D410" s="1">
        <f>'PR-RAS'!E415</f>
        <v>0</v>
      </c>
      <c r="E410" s="1">
        <v>0</v>
      </c>
      <c r="F410" s="1">
        <v>0</v>
      </c>
      <c r="G410" s="2">
        <f t="shared" si="8"/>
        <v>23388.378699999921</v>
      </c>
      <c r="H410" s="2">
        <f t="shared" si="9"/>
        <v>0.29999999981373549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7962.6000000000058</v>
      </c>
      <c r="E411" s="1">
        <v>0</v>
      </c>
      <c r="F411" s="1">
        <v>0</v>
      </c>
      <c r="G411" s="2">
        <f t="shared" si="8"/>
        <v>6529.332000000004</v>
      </c>
      <c r="H411" s="2">
        <f t="shared" si="9"/>
        <v>0.39999999999417923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343178.16000000015</v>
      </c>
      <c r="D412" s="1">
        <f>'PR-RAS'!E417</f>
        <v>0</v>
      </c>
      <c r="E412" s="1">
        <v>0</v>
      </c>
      <c r="F412" s="1">
        <v>0</v>
      </c>
      <c r="G412" s="2">
        <f t="shared" si="8"/>
        <v>141046.22376000005</v>
      </c>
      <c r="H412" s="2">
        <f t="shared" si="9"/>
        <v>0.16000000014901161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39682.33</v>
      </c>
      <c r="D413" s="1">
        <f>'PR-RAS'!E418</f>
        <v>45837.760000000002</v>
      </c>
      <c r="E413" s="1">
        <v>0</v>
      </c>
      <c r="F413" s="1">
        <v>0</v>
      </c>
      <c r="G413" s="2">
        <f t="shared" si="8"/>
        <v>54119.434199999996</v>
      </c>
      <c r="H413" s="2">
        <f t="shared" si="9"/>
        <v>0.56999999999970896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110725.23</v>
      </c>
      <c r="E414" s="1">
        <v>0</v>
      </c>
      <c r="F414" s="1">
        <v>0</v>
      </c>
      <c r="G414" s="2">
        <f t="shared" si="8"/>
        <v>91459.039979999987</v>
      </c>
      <c r="H414" s="2">
        <f t="shared" si="9"/>
        <v>0.22999999999592546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109248.48</v>
      </c>
      <c r="E415" s="1">
        <v>0</v>
      </c>
      <c r="F415" s="1">
        <v>0</v>
      </c>
      <c r="G415" s="2">
        <f t="shared" si="8"/>
        <v>90457.741439999998</v>
      </c>
      <c r="H415" s="2">
        <f t="shared" si="9"/>
        <v>0.47999999999592546</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109248.48</v>
      </c>
      <c r="E421" s="1">
        <v>0</v>
      </c>
      <c r="F421" s="1">
        <v>0</v>
      </c>
      <c r="G421" s="2">
        <f t="shared" si="8"/>
        <v>91768.723199999993</v>
      </c>
      <c r="H421" s="2">
        <f t="shared" si="9"/>
        <v>0.47999999999592546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109248.48</v>
      </c>
      <c r="E422" s="1">
        <v>0</v>
      </c>
      <c r="F422" s="1">
        <v>0</v>
      </c>
      <c r="G422" s="2">
        <f t="shared" si="8"/>
        <v>91987.220159999997</v>
      </c>
      <c r="H422" s="2">
        <f t="shared" si="9"/>
        <v>0.47999999999592546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1476.75</v>
      </c>
      <c r="E478" s="1">
        <v>0</v>
      </c>
      <c r="F478" s="1">
        <v>0</v>
      </c>
      <c r="G478" s="2">
        <f t="shared" si="8"/>
        <v>1408.8194999999998</v>
      </c>
      <c r="H478" s="2">
        <f t="shared" si="9"/>
        <v>0.25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1476.75</v>
      </c>
      <c r="E501" s="1">
        <v>0</v>
      </c>
      <c r="F501" s="1">
        <v>0</v>
      </c>
      <c r="G501" s="2">
        <f t="shared" si="8"/>
        <v>1476.75</v>
      </c>
      <c r="H501" s="2">
        <f t="shared" si="9"/>
        <v>0.25</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1476.75</v>
      </c>
      <c r="E502" s="1">
        <v>0</v>
      </c>
      <c r="F502" s="1">
        <v>0</v>
      </c>
      <c r="G502" s="2">
        <f t="shared" si="8"/>
        <v>1479.7035000000001</v>
      </c>
      <c r="H502" s="2">
        <f t="shared" si="9"/>
        <v>0.25</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92870.85</v>
      </c>
      <c r="D522" s="1">
        <f>'PR-RAS'!E528</f>
        <v>95946.04</v>
      </c>
      <c r="E522" s="1">
        <v>0</v>
      </c>
      <c r="F522" s="1">
        <v>0</v>
      </c>
      <c r="G522" s="2">
        <f t="shared" ref="G522:G809" si="10">(B522/1000)*(C522*1+D522*2)</f>
        <v>148361.48652999999</v>
      </c>
      <c r="H522" s="2">
        <f t="shared" ref="H522:H809" si="11">ABS(C522-ROUND(C522,0))+ABS(D522-ROUND(D522,0))</f>
        <v>0.18999999998777639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92870.85</v>
      </c>
      <c r="D587" s="1">
        <f>'PR-RAS'!E593</f>
        <v>95946.04</v>
      </c>
      <c r="E587" s="1">
        <v>0</v>
      </c>
      <c r="F587" s="1">
        <v>0</v>
      </c>
      <c r="G587" s="2">
        <f t="shared" si="10"/>
        <v>166871.07697999998</v>
      </c>
      <c r="H587" s="2">
        <f t="shared" si="11"/>
        <v>0.18999999998777639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69955.990000000005</v>
      </c>
      <c r="D599" s="1">
        <f>'PR-RAS'!E605</f>
        <v>76315.679999999993</v>
      </c>
      <c r="E599" s="1">
        <v>0</v>
      </c>
      <c r="F599" s="1">
        <v>0</v>
      </c>
      <c r="G599" s="2">
        <f t="shared" si="10"/>
        <v>133107.23529999997</v>
      </c>
      <c r="H599" s="2">
        <f t="shared" si="11"/>
        <v>0.33000000000174623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69955.990000000005</v>
      </c>
      <c r="D600" s="1">
        <f>'PR-RAS'!E606</f>
        <v>76315.679999999993</v>
      </c>
      <c r="E600" s="1">
        <v>0</v>
      </c>
      <c r="F600" s="1">
        <v>0</v>
      </c>
      <c r="G600" s="2">
        <f t="shared" si="10"/>
        <v>133329.82264999999</v>
      </c>
      <c r="H600" s="2">
        <f t="shared" si="11"/>
        <v>0.33000000000174623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22914.86</v>
      </c>
      <c r="D611" s="1">
        <f>'PR-RAS'!E617</f>
        <v>19630.36</v>
      </c>
      <c r="E611" s="1">
        <v>0</v>
      </c>
      <c r="F611" s="1">
        <v>0</v>
      </c>
      <c r="G611" s="2">
        <f t="shared" si="10"/>
        <v>37927.103799999997</v>
      </c>
      <c r="H611" s="2">
        <f t="shared" si="11"/>
        <v>0.5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22914.86</v>
      </c>
      <c r="D612" s="1">
        <f>'PR-RAS'!E618</f>
        <v>19630.36</v>
      </c>
      <c r="E612" s="1">
        <v>0</v>
      </c>
      <c r="F612" s="1">
        <v>0</v>
      </c>
      <c r="G612" s="2">
        <f t="shared" si="10"/>
        <v>37989.27938</v>
      </c>
      <c r="H612" s="2">
        <f t="shared" si="11"/>
        <v>0.5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14779.190000000002</v>
      </c>
      <c r="E629" s="1">
        <v>0</v>
      </c>
      <c r="F629" s="1">
        <v>0</v>
      </c>
      <c r="G629" s="2">
        <f t="shared" si="10"/>
        <v>18562.662640000002</v>
      </c>
      <c r="H629" s="2">
        <f t="shared" si="11"/>
        <v>0.19000000000232831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92870.85</v>
      </c>
      <c r="D630" s="1">
        <f>'PR-RAS'!E636</f>
        <v>0</v>
      </c>
      <c r="E630" s="1">
        <v>0</v>
      </c>
      <c r="F630" s="1">
        <v>0</v>
      </c>
      <c r="G630" s="2">
        <f t="shared" si="10"/>
        <v>58415.764650000005</v>
      </c>
      <c r="H630" s="2">
        <f t="shared" si="11"/>
        <v>0.14999999999417923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460464.17</v>
      </c>
      <c r="D631" s="1">
        <f>'PR-RAS'!E637</f>
        <v>0</v>
      </c>
      <c r="E631" s="1">
        <v>0</v>
      </c>
      <c r="F631" s="1">
        <v>0</v>
      </c>
      <c r="G631" s="2">
        <f t="shared" si="10"/>
        <v>290092.42709999997</v>
      </c>
      <c r="H631" s="2">
        <f t="shared" si="11"/>
        <v>0.16999999998370185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1213826.1800000002</v>
      </c>
      <c r="D633" s="1">
        <f>'PR-RAS'!E639</f>
        <v>2172737.12</v>
      </c>
      <c r="E633" s="1">
        <v>0</v>
      </c>
      <c r="F633" s="1">
        <v>0</v>
      </c>
      <c r="G633" s="2">
        <f t="shared" si="10"/>
        <v>3513477.8654399998</v>
      </c>
      <c r="H633" s="2">
        <f t="shared" si="11"/>
        <v>0.30000000027939677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1363881.33</v>
      </c>
      <c r="D634" s="1">
        <f>'PR-RAS'!E640</f>
        <v>1963019.23</v>
      </c>
      <c r="E634" s="1">
        <v>0</v>
      </c>
      <c r="F634" s="1">
        <v>0</v>
      </c>
      <c r="G634" s="2">
        <f t="shared" si="10"/>
        <v>3348519.22707</v>
      </c>
      <c r="H634" s="2">
        <f t="shared" si="11"/>
        <v>0.56000000005587935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209717.89000000013</v>
      </c>
      <c r="E635" s="1">
        <v>0</v>
      </c>
      <c r="F635" s="1">
        <v>0</v>
      </c>
      <c r="G635" s="2">
        <f t="shared" si="10"/>
        <v>265922.28452000016</v>
      </c>
      <c r="H635" s="2">
        <f t="shared" si="11"/>
        <v>0.10999999986961484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150055.14999999991</v>
      </c>
      <c r="D636" s="1">
        <f>'PR-RAS'!E642</f>
        <v>0</v>
      </c>
      <c r="E636" s="1">
        <v>0</v>
      </c>
      <c r="F636" s="1">
        <v>0</v>
      </c>
      <c r="G636" s="2">
        <f t="shared" si="10"/>
        <v>95285.020249999943</v>
      </c>
      <c r="H636" s="2">
        <f t="shared" si="11"/>
        <v>0.14999999990686774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117286.00999999983</v>
      </c>
      <c r="D637" s="1">
        <f>'PR-RAS'!E643</f>
        <v>7962.6000000000058</v>
      </c>
      <c r="E637" s="1">
        <v>0</v>
      </c>
      <c r="F637" s="1">
        <v>0</v>
      </c>
      <c r="G637" s="2">
        <f t="shared" si="10"/>
        <v>84722.329559999896</v>
      </c>
      <c r="H637" s="2">
        <f t="shared" si="11"/>
        <v>0.40999999982886948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217680.49000000014</v>
      </c>
      <c r="E639" s="1">
        <v>0</v>
      </c>
      <c r="F639" s="1">
        <v>0</v>
      </c>
      <c r="G639" s="2">
        <f t="shared" si="10"/>
        <v>277760.30524000019</v>
      </c>
      <c r="H639" s="2">
        <f t="shared" si="11"/>
        <v>0.49000000013620593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32769.140000000072</v>
      </c>
      <c r="D640" s="1">
        <f>'PR-RAS'!E646</f>
        <v>0</v>
      </c>
      <c r="E640" s="1">
        <v>0</v>
      </c>
      <c r="F640" s="1">
        <v>0</v>
      </c>
      <c r="G640" s="2">
        <f t="shared" si="10"/>
        <v>20939.480460000046</v>
      </c>
      <c r="H640" s="2">
        <f t="shared" si="11"/>
        <v>0.1400000000721775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170029.3</v>
      </c>
      <c r="D642" s="1">
        <f>'PR-RAS'!E649</f>
        <v>51599.29</v>
      </c>
      <c r="E642" s="1">
        <v>0</v>
      </c>
      <c r="F642" s="1">
        <v>0</v>
      </c>
      <c r="G642" s="2">
        <f t="shared" si="10"/>
        <v>175139.07107999999</v>
      </c>
      <c r="H642" s="2">
        <f t="shared" si="11"/>
        <v>0.58999999998923158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1301200.6299999999</v>
      </c>
      <c r="D643" s="1">
        <f>'PR-RAS'!E650</f>
        <v>2375952.7599999998</v>
      </c>
      <c r="E643" s="1">
        <v>0</v>
      </c>
      <c r="F643" s="1">
        <v>0</v>
      </c>
      <c r="G643" s="2">
        <f t="shared" si="10"/>
        <v>3886094.1482999995</v>
      </c>
      <c r="H643" s="2">
        <f t="shared" si="11"/>
        <v>0.61000000033527613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1419630.64</v>
      </c>
      <c r="D644" s="1">
        <f>'PR-RAS'!E651</f>
        <v>2174323.91</v>
      </c>
      <c r="E644" s="1">
        <v>0</v>
      </c>
      <c r="F644" s="1">
        <v>0</v>
      </c>
      <c r="G644" s="2">
        <f t="shared" si="10"/>
        <v>3709003.04978</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51599.290000000037</v>
      </c>
      <c r="D645" s="1">
        <f>'PR-RAS'!E652</f>
        <v>253228.13999999966</v>
      </c>
      <c r="E645" s="1">
        <v>0</v>
      </c>
      <c r="F645" s="1">
        <v>0</v>
      </c>
      <c r="G645" s="2">
        <f t="shared" si="10"/>
        <v>359387.78707999957</v>
      </c>
      <c r="H645" s="2">
        <f t="shared" si="11"/>
        <v>0.42999999970197678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13</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v>
      </c>
      <c r="D647" s="1">
        <f>'PR-RAS'!E654</f>
        <v>11</v>
      </c>
      <c r="E647" s="1">
        <v>0</v>
      </c>
      <c r="F647" s="1">
        <v>0</v>
      </c>
      <c r="G647" s="2">
        <f t="shared" si="10"/>
        <v>20.672000000000001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13</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v>
      </c>
      <c r="D649" s="1">
        <f>'PR-RAS'!E656</f>
        <v>11</v>
      </c>
      <c r="E649" s="1">
        <v>0</v>
      </c>
      <c r="F649" s="1">
        <v>0</v>
      </c>
      <c r="G649" s="2">
        <f t="shared" si="10"/>
        <v>20.736000000000001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484695.08</v>
      </c>
      <c r="D654" s="1">
        <f>'PR-RAS'!E661</f>
        <v>548671</v>
      </c>
      <c r="E654" s="1">
        <v>0</v>
      </c>
      <c r="F654" s="1">
        <v>0</v>
      </c>
      <c r="G654" s="2">
        <f t="shared" si="10"/>
        <v>1033070.2132400001</v>
      </c>
      <c r="H654" s="2">
        <f t="shared" si="11"/>
        <v>8.0000000016298145E-2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2521.73</v>
      </c>
      <c r="D655" s="1">
        <f>'PR-RAS'!E662</f>
        <v>2400</v>
      </c>
      <c r="E655" s="1">
        <v>0</v>
      </c>
      <c r="F655" s="1">
        <v>0</v>
      </c>
      <c r="G655" s="2">
        <f t="shared" si="10"/>
        <v>4788.4114199999995</v>
      </c>
      <c r="H655" s="2">
        <f t="shared" si="11"/>
        <v>0.26999999999998181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16521.87</v>
      </c>
      <c r="D658" s="1">
        <f>'PR-RAS'!E665</f>
        <v>49290.6</v>
      </c>
      <c r="E658" s="1">
        <v>0</v>
      </c>
      <c r="F658" s="1">
        <v>0</v>
      </c>
      <c r="G658" s="2">
        <f t="shared" si="10"/>
        <v>75622.716990000001</v>
      </c>
      <c r="H658" s="2">
        <f t="shared" si="11"/>
        <v>0.53000000000247383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33180.699999999997</v>
      </c>
      <c r="D659" s="1">
        <f>'PR-RAS'!E666</f>
        <v>0</v>
      </c>
      <c r="E659" s="1">
        <v>0</v>
      </c>
      <c r="F659" s="1">
        <v>0</v>
      </c>
      <c r="G659" s="2">
        <f t="shared" si="10"/>
        <v>21832.900600000001</v>
      </c>
      <c r="H659" s="2">
        <f t="shared" si="11"/>
        <v>0.30000000000291038</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9272.23</v>
      </c>
      <c r="D662" s="1">
        <f>'PR-RAS'!E669</f>
        <v>5171.8900000000003</v>
      </c>
      <c r="E662" s="1">
        <v>0</v>
      </c>
      <c r="F662" s="1">
        <v>0</v>
      </c>
      <c r="G662" s="2">
        <f t="shared" si="10"/>
        <v>12966.182610000002</v>
      </c>
      <c r="H662" s="2">
        <f t="shared" si="11"/>
        <v>0.33999999999923602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77863.88</v>
      </c>
      <c r="E666" s="1">
        <v>0</v>
      </c>
      <c r="F666" s="1">
        <v>0</v>
      </c>
      <c r="G666" s="2">
        <f t="shared" si="10"/>
        <v>103558.96040000001</v>
      </c>
      <c r="H666" s="2">
        <f t="shared" si="11"/>
        <v>0.11999999999534339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81238.820000000007</v>
      </c>
      <c r="D668" s="1">
        <f>'PR-RAS'!E675</f>
        <v>806.4</v>
      </c>
      <c r="E668" s="1">
        <v>0</v>
      </c>
      <c r="F668" s="1">
        <v>0</v>
      </c>
      <c r="G668" s="2">
        <f t="shared" si="10"/>
        <v>55262.030540000007</v>
      </c>
      <c r="H668" s="2">
        <f t="shared" si="11"/>
        <v>0.57999999999299234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77120.28</v>
      </c>
      <c r="E687" s="1">
        <v>0</v>
      </c>
      <c r="F687" s="1">
        <v>0</v>
      </c>
      <c r="G687" s="2">
        <f t="shared" si="10"/>
        <v>105809.02416</v>
      </c>
      <c r="H687" s="2">
        <f t="shared" si="11"/>
        <v>0.27999999999883585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46452.98</v>
      </c>
      <c r="D691" s="1">
        <f>'PR-RAS'!E698</f>
        <v>555443.94999999995</v>
      </c>
      <c r="E691" s="1">
        <v>0</v>
      </c>
      <c r="F691" s="1">
        <v>0</v>
      </c>
      <c r="G691" s="2">
        <f t="shared" si="10"/>
        <v>798565.20719999983</v>
      </c>
      <c r="H691" s="2">
        <f t="shared" si="11"/>
        <v>7.0000000043364707E-2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31605.27</v>
      </c>
      <c r="D703" s="1">
        <f>'PR-RAS'!E710</f>
        <v>38360.06</v>
      </c>
      <c r="E703" s="1">
        <v>0</v>
      </c>
      <c r="F703" s="1">
        <v>0</v>
      </c>
      <c r="G703" s="2">
        <f t="shared" si="10"/>
        <v>76044.423779999997</v>
      </c>
      <c r="H703" s="2">
        <f t="shared" si="11"/>
        <v>0.32999999999810825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6928.07</v>
      </c>
      <c r="D705" s="1">
        <f>'PR-RAS'!E712</f>
        <v>7661.32</v>
      </c>
      <c r="E705" s="1">
        <v>0</v>
      </c>
      <c r="F705" s="1">
        <v>0</v>
      </c>
      <c r="G705" s="2">
        <f t="shared" si="10"/>
        <v>15664.499839999999</v>
      </c>
      <c r="H705" s="2">
        <f t="shared" si="11"/>
        <v>0.38999999999941792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9701.2999999999993</v>
      </c>
      <c r="D711" s="1">
        <f>'PR-RAS'!E718</f>
        <v>4908.67</v>
      </c>
      <c r="E711" s="1">
        <v>0</v>
      </c>
      <c r="F711" s="1">
        <v>0</v>
      </c>
      <c r="G711" s="2">
        <f t="shared" si="10"/>
        <v>13858.234399999999</v>
      </c>
      <c r="H711" s="2">
        <f t="shared" si="11"/>
        <v>0.62999999999919964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1353.76</v>
      </c>
      <c r="E713" s="1">
        <v>0</v>
      </c>
      <c r="F713" s="1">
        <v>0</v>
      </c>
      <c r="G713" s="2">
        <f t="shared" si="10"/>
        <v>1927.75424</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4846.34</v>
      </c>
      <c r="D714" s="1">
        <f>'PR-RAS'!E721</f>
        <v>7228.92</v>
      </c>
      <c r="E714" s="1">
        <v>0</v>
      </c>
      <c r="F714" s="1">
        <v>0</v>
      </c>
      <c r="G714" s="2">
        <f t="shared" si="10"/>
        <v>13763.88034</v>
      </c>
      <c r="H714" s="2">
        <f t="shared" si="11"/>
        <v>0.42000000000007276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4530.84</v>
      </c>
      <c r="D718" s="1">
        <f>'PR-RAS'!E725</f>
        <v>2952.61</v>
      </c>
      <c r="E718" s="1">
        <v>0</v>
      </c>
      <c r="F718" s="1">
        <v>0</v>
      </c>
      <c r="G718" s="2">
        <f t="shared" si="10"/>
        <v>7482.6550200000011</v>
      </c>
      <c r="H718" s="2">
        <f t="shared" si="11"/>
        <v>0.54999999999972715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294.13</v>
      </c>
      <c r="D719" s="1">
        <f>'PR-RAS'!E726</f>
        <v>300.55</v>
      </c>
      <c r="E719" s="1">
        <v>0</v>
      </c>
      <c r="F719" s="1">
        <v>0</v>
      </c>
      <c r="G719" s="2">
        <f t="shared" si="10"/>
        <v>642.77513999999996</v>
      </c>
      <c r="H719" s="2">
        <f t="shared" si="11"/>
        <v>0.57999999999998408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8593.52</v>
      </c>
      <c r="D735" s="1">
        <f>'PR-RAS'!E742</f>
        <v>17010.240000000002</v>
      </c>
      <c r="E735" s="1">
        <v>0</v>
      </c>
      <c r="F735" s="1">
        <v>0</v>
      </c>
      <c r="G735" s="2">
        <f t="shared" si="10"/>
        <v>31278.675999999999</v>
      </c>
      <c r="H735" s="2">
        <f t="shared" si="11"/>
        <v>0.72000000000116415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108.7</v>
      </c>
      <c r="D755" s="1">
        <f>'PR-RAS'!E762</f>
        <v>0</v>
      </c>
      <c r="E755" s="1">
        <v>0</v>
      </c>
      <c r="F755" s="1">
        <v>0</v>
      </c>
      <c r="G755" s="2">
        <f t="shared" si="10"/>
        <v>81.959800000000001</v>
      </c>
      <c r="H755" s="2">
        <f t="shared" si="11"/>
        <v>0.29999999999999716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5640.72</v>
      </c>
      <c r="D809" s="1">
        <f>'PR-RAS'!E816</f>
        <v>1300</v>
      </c>
      <c r="E809" s="1">
        <v>0</v>
      </c>
      <c r="F809" s="1">
        <v>0</v>
      </c>
      <c r="G809" s="2">
        <f t="shared" si="10"/>
        <v>6658.501760000001</v>
      </c>
      <c r="H809" s="2">
        <f t="shared" si="11"/>
        <v>0.27999999999974534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11613.25</v>
      </c>
      <c r="D812" s="1">
        <f>'PR-RAS'!E819</f>
        <v>9094.1200000000008</v>
      </c>
      <c r="E812" s="1">
        <v>0</v>
      </c>
      <c r="F812" s="1">
        <v>0</v>
      </c>
      <c r="G812" s="2">
        <f t="shared" si="18"/>
        <v>24169.008390000003</v>
      </c>
      <c r="H812" s="2">
        <f t="shared" si="19"/>
        <v>0.37000000000080036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4711.66</v>
      </c>
      <c r="D814" s="1">
        <f>'PR-RAS'!E821</f>
        <v>2659.01</v>
      </c>
      <c r="E814" s="1">
        <v>0</v>
      </c>
      <c r="F814" s="1">
        <v>0</v>
      </c>
      <c r="G814" s="2">
        <f t="shared" si="18"/>
        <v>8154.1298399999996</v>
      </c>
      <c r="H814" s="2">
        <f t="shared" si="19"/>
        <v>0.3500000000003638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6260.07</v>
      </c>
      <c r="D816" s="1">
        <f>'PR-RAS'!E823</f>
        <v>11600.78</v>
      </c>
      <c r="E816" s="1">
        <v>0</v>
      </c>
      <c r="F816" s="1">
        <v>0</v>
      </c>
      <c r="G816" s="2">
        <f t="shared" si="18"/>
        <v>24011.228449999999</v>
      </c>
      <c r="H816" s="2">
        <f t="shared" si="19"/>
        <v>0.28999999999905413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2826.9</v>
      </c>
      <c r="D821" s="1">
        <f>'PR-RAS'!E828</f>
        <v>2873</v>
      </c>
      <c r="E821" s="1">
        <v>0</v>
      </c>
      <c r="F821" s="1">
        <v>0</v>
      </c>
      <c r="G821" s="2">
        <f t="shared" si="18"/>
        <v>7029.7779999999993</v>
      </c>
      <c r="H821" s="2">
        <f t="shared" si="19"/>
        <v>9.9999999999909051E-2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1194.51</v>
      </c>
      <c r="D822" s="1">
        <f>'PR-RAS'!E829</f>
        <v>0</v>
      </c>
      <c r="E822" s="1">
        <v>0</v>
      </c>
      <c r="F822" s="1">
        <v>0</v>
      </c>
      <c r="G822" s="2">
        <f t="shared" si="18"/>
        <v>980.69270999999992</v>
      </c>
      <c r="H822" s="2">
        <f t="shared" si="19"/>
        <v>0.49000000000000909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18638.79</v>
      </c>
      <c r="D823" s="1">
        <f>'PR-RAS'!E830</f>
        <v>29031.040000000001</v>
      </c>
      <c r="E823" s="1">
        <v>0</v>
      </c>
      <c r="F823" s="1">
        <v>0</v>
      </c>
      <c r="G823" s="2">
        <f t="shared" si="18"/>
        <v>63048.115139999994</v>
      </c>
      <c r="H823" s="2">
        <f t="shared" si="19"/>
        <v>0.25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1476.75</v>
      </c>
      <c r="E893" s="1">
        <v>0</v>
      </c>
      <c r="F893" s="1">
        <v>0</v>
      </c>
      <c r="G893" s="2">
        <f t="shared" si="18"/>
        <v>2634.5219999999999</v>
      </c>
      <c r="H893" s="2">
        <f t="shared" si="19"/>
        <v>0.25</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69955.990000000005</v>
      </c>
      <c r="D947" s="1">
        <f>'PR-RAS'!E954</f>
        <v>76315.679999999993</v>
      </c>
      <c r="E947" s="1">
        <v>0</v>
      </c>
      <c r="F947" s="1">
        <v>0</v>
      </c>
      <c r="G947" s="2">
        <f t="shared" si="18"/>
        <v>210567.63309999998</v>
      </c>
      <c r="H947" s="2">
        <f t="shared" si="19"/>
        <v>0.33000000000174623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22914.86</v>
      </c>
      <c r="D961" s="1">
        <f>'PR-RAS'!E968</f>
        <v>19630.36</v>
      </c>
      <c r="E961" s="1">
        <v>0</v>
      </c>
      <c r="F961" s="1">
        <v>0</v>
      </c>
      <c r="G961" s="2">
        <f t="shared" si="18"/>
        <v>59688.556799999998</v>
      </c>
      <c r="H961" s="2">
        <f t="shared" si="19"/>
        <v>0.5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3924234.2700000009</v>
      </c>
      <c r="D984" s="6">
        <f>BILANCA!E6</f>
        <v>4798923.7</v>
      </c>
      <c r="E984" s="6">
        <v>0</v>
      </c>
      <c r="F984" s="6">
        <v>0</v>
      </c>
      <c r="G984" s="7">
        <f t="shared" ref="G984:G1241" si="22">B984/1000*C984+B984/500*D984</f>
        <v>13522.081670000001</v>
      </c>
      <c r="H984" s="7">
        <f t="shared" si="19"/>
        <v>0.57000000076368451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3504169.4100000011</v>
      </c>
      <c r="D985" s="1">
        <f>BILANCA!E7</f>
        <v>4283507.1500000004</v>
      </c>
      <c r="E985" s="1">
        <v>0</v>
      </c>
      <c r="F985" s="1">
        <v>0</v>
      </c>
      <c r="G985" s="2">
        <f t="shared" si="22"/>
        <v>24142.367420000002</v>
      </c>
      <c r="H985" s="2">
        <f t="shared" si="19"/>
        <v>0.56000000145286322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136082.45000000001</v>
      </c>
      <c r="D986" s="1">
        <f>BILANCA!E8</f>
        <v>238920.66</v>
      </c>
      <c r="E986" s="1">
        <v>0</v>
      </c>
      <c r="F986" s="1">
        <v>0</v>
      </c>
      <c r="G986" s="2">
        <f t="shared" si="22"/>
        <v>1841.7713100000001</v>
      </c>
      <c r="H986" s="2">
        <f t="shared" si="19"/>
        <v>0.79000000000814907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136082.45000000001</v>
      </c>
      <c r="D987" s="1">
        <f>BILANCA!E9</f>
        <v>238920.66</v>
      </c>
      <c r="E987" s="1">
        <v>0</v>
      </c>
      <c r="F987" s="1">
        <v>0</v>
      </c>
      <c r="G987" s="2">
        <f t="shared" si="22"/>
        <v>2455.69508</v>
      </c>
      <c r="H987" s="2">
        <f t="shared" si="19"/>
        <v>0.79000000000814907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3272608.5300000007</v>
      </c>
      <c r="D990" s="1">
        <f>BILANCA!E12</f>
        <v>3565972.3600000003</v>
      </c>
      <c r="E990" s="1">
        <v>0</v>
      </c>
      <c r="F990" s="1">
        <v>0</v>
      </c>
      <c r="G990" s="2">
        <f t="shared" si="22"/>
        <v>72831.87275000001</v>
      </c>
      <c r="H990" s="2">
        <f t="shared" si="19"/>
        <v>0.82999999960884452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2951541.4300000006</v>
      </c>
      <c r="D991" s="1">
        <f>BILANCA!E13</f>
        <v>3240851.46</v>
      </c>
      <c r="E991" s="1">
        <v>0</v>
      </c>
      <c r="F991" s="1">
        <v>0</v>
      </c>
      <c r="G991" s="2">
        <f t="shared" si="22"/>
        <v>75465.954800000007</v>
      </c>
      <c r="H991" s="2">
        <f t="shared" si="19"/>
        <v>0.89000000059604645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13819.84</v>
      </c>
      <c r="D992" s="1">
        <f>BILANCA!E14</f>
        <v>13819.81</v>
      </c>
      <c r="E992" s="1">
        <v>0</v>
      </c>
      <c r="F992" s="1">
        <v>0</v>
      </c>
      <c r="G992" s="2">
        <f t="shared" si="22"/>
        <v>373.13513999999998</v>
      </c>
      <c r="H992" s="2">
        <f t="shared" si="19"/>
        <v>0.3500000000003638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1262654.3600000001</v>
      </c>
      <c r="D993" s="1">
        <f>BILANCA!E15</f>
        <v>1515003.79</v>
      </c>
      <c r="E993" s="1">
        <v>0</v>
      </c>
      <c r="F993" s="1">
        <v>0</v>
      </c>
      <c r="G993" s="2">
        <f t="shared" si="22"/>
        <v>42926.619400000003</v>
      </c>
      <c r="H993" s="2">
        <f t="shared" si="19"/>
        <v>0.57000000006519258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1357376.44</v>
      </c>
      <c r="D994" s="1">
        <f>BILANCA!E16</f>
        <v>1371844.48</v>
      </c>
      <c r="E994" s="1">
        <v>0</v>
      </c>
      <c r="F994" s="1">
        <v>0</v>
      </c>
      <c r="G994" s="2">
        <f t="shared" si="22"/>
        <v>45111.719399999994</v>
      </c>
      <c r="H994" s="2">
        <f t="shared" si="19"/>
        <v>0.91999999992549419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1034826.55</v>
      </c>
      <c r="D995" s="1">
        <f>BILANCA!E17</f>
        <v>1145825.75</v>
      </c>
      <c r="E995" s="1">
        <v>0</v>
      </c>
      <c r="F995" s="1">
        <v>0</v>
      </c>
      <c r="G995" s="2">
        <f t="shared" si="22"/>
        <v>39917.736600000004</v>
      </c>
      <c r="H995" s="2">
        <f t="shared" si="19"/>
        <v>0.69999999995343387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717135.76</v>
      </c>
      <c r="D996" s="1">
        <f>BILANCA!E18</f>
        <v>805642.37</v>
      </c>
      <c r="E996" s="1">
        <v>0</v>
      </c>
      <c r="F996" s="1">
        <v>0</v>
      </c>
      <c r="G996" s="2">
        <f t="shared" si="22"/>
        <v>30269.466499999999</v>
      </c>
      <c r="H996" s="2">
        <f t="shared" si="19"/>
        <v>0.60999999998603016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282490.5</v>
      </c>
      <c r="D997" s="1">
        <f>BILANCA!E19</f>
        <v>289322.03000000003</v>
      </c>
      <c r="E997" s="1">
        <v>0</v>
      </c>
      <c r="F997" s="1">
        <v>0</v>
      </c>
      <c r="G997" s="2">
        <f t="shared" si="22"/>
        <v>12055.883840000002</v>
      </c>
      <c r="H997" s="2">
        <f t="shared" si="19"/>
        <v>0.53000000002793968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75778.759999999995</v>
      </c>
      <c r="D998" s="1">
        <f>BILANCA!E20</f>
        <v>84409.94</v>
      </c>
      <c r="E998" s="1">
        <v>0</v>
      </c>
      <c r="F998" s="1">
        <v>0</v>
      </c>
      <c r="G998" s="2">
        <f t="shared" si="22"/>
        <v>3668.9796000000001</v>
      </c>
      <c r="H998" s="2">
        <f t="shared" si="19"/>
        <v>0.30000000000291038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41954.03</v>
      </c>
      <c r="D999" s="1">
        <f>BILANCA!E21</f>
        <v>42657.45</v>
      </c>
      <c r="E999" s="1">
        <v>0</v>
      </c>
      <c r="F999" s="1">
        <v>0</v>
      </c>
      <c r="G999" s="2">
        <f t="shared" si="22"/>
        <v>2036.30288</v>
      </c>
      <c r="H999" s="2">
        <f t="shared" si="19"/>
        <v>0.47999999999592546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47016.51</v>
      </c>
      <c r="D1000" s="1">
        <f>BILANCA!E22</f>
        <v>55158.67</v>
      </c>
      <c r="E1000" s="1">
        <v>0</v>
      </c>
      <c r="F1000" s="1">
        <v>0</v>
      </c>
      <c r="G1000" s="2">
        <f t="shared" si="22"/>
        <v>2674.6754500000002</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58118.25</v>
      </c>
      <c r="D1003" s="1">
        <f>BILANCA!E25</f>
        <v>59450.31</v>
      </c>
      <c r="E1003" s="1">
        <v>0</v>
      </c>
      <c r="F1003" s="1">
        <v>0</v>
      </c>
      <c r="G1003" s="2">
        <f t="shared" si="22"/>
        <v>3540.3774000000003</v>
      </c>
      <c r="H1003" s="2">
        <f t="shared" si="19"/>
        <v>0.55999999999767169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183388.76</v>
      </c>
      <c r="D1004" s="1">
        <f>BILANCA!E26</f>
        <v>223837.49</v>
      </c>
      <c r="E1004" s="1">
        <v>0</v>
      </c>
      <c r="F1004" s="1">
        <v>0</v>
      </c>
      <c r="G1004" s="2">
        <f t="shared" si="22"/>
        <v>13252.338540000001</v>
      </c>
      <c r="H1004" s="2">
        <f t="shared" si="19"/>
        <v>0.72999999998137355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123765.81</v>
      </c>
      <c r="D1006" s="1">
        <f>BILANCA!E28</f>
        <v>176191.83</v>
      </c>
      <c r="E1006" s="1">
        <v>0</v>
      </c>
      <c r="F1006" s="1">
        <v>0</v>
      </c>
      <c r="G1006" s="2">
        <f t="shared" si="22"/>
        <v>10951.437809999999</v>
      </c>
      <c r="H1006" s="2">
        <f t="shared" si="19"/>
        <v>0.36000000001513399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2625</v>
      </c>
      <c r="D1007" s="1">
        <f>BILANCA!E29</f>
        <v>2077.62</v>
      </c>
      <c r="E1007" s="1">
        <v>0</v>
      </c>
      <c r="F1007" s="1">
        <v>0</v>
      </c>
      <c r="G1007" s="2">
        <f t="shared" si="22"/>
        <v>162.72575999999998</v>
      </c>
      <c r="H1007" s="2">
        <f t="shared" si="19"/>
        <v>0.38000000000010914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3184.55</v>
      </c>
      <c r="D1008" s="1">
        <f>BILANCA!E30</f>
        <v>3184.55</v>
      </c>
      <c r="E1008" s="1">
        <v>0</v>
      </c>
      <c r="F1008" s="1">
        <v>0</v>
      </c>
      <c r="G1008" s="2">
        <f t="shared" si="22"/>
        <v>238.84125000000003</v>
      </c>
      <c r="H1008" s="2">
        <f t="shared" si="19"/>
        <v>0.8999999999996362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559.54999999999995</v>
      </c>
      <c r="D1012" s="1">
        <f>BILANCA!E34</f>
        <v>1106.93</v>
      </c>
      <c r="E1012" s="1">
        <v>0</v>
      </c>
      <c r="F1012" s="1">
        <v>0</v>
      </c>
      <c r="G1012" s="2">
        <f t="shared" si="22"/>
        <v>80.42889000000001</v>
      </c>
      <c r="H1012" s="2">
        <f t="shared" si="19"/>
        <v>0.51999999999998181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10972.86</v>
      </c>
      <c r="D1013" s="1">
        <f>BILANCA!E35</f>
        <v>10972.86</v>
      </c>
      <c r="E1013" s="1">
        <v>0</v>
      </c>
      <c r="F1013" s="1">
        <v>0</v>
      </c>
      <c r="G1013" s="2">
        <f t="shared" si="22"/>
        <v>987.55740000000014</v>
      </c>
      <c r="H1013" s="2">
        <f t="shared" si="19"/>
        <v>0.27999999999883585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10972.86</v>
      </c>
      <c r="D1015" s="1">
        <f>BILANCA!E37</f>
        <v>10972.86</v>
      </c>
      <c r="E1015" s="1">
        <v>0</v>
      </c>
      <c r="F1015" s="1">
        <v>0</v>
      </c>
      <c r="G1015" s="2">
        <f t="shared" si="22"/>
        <v>1053.3945600000002</v>
      </c>
      <c r="H1015" s="2">
        <f t="shared" si="19"/>
        <v>0.27999999999883585</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24978.739999999994</v>
      </c>
      <c r="D1023" s="1">
        <f>BILANCA!E45</f>
        <v>22748.389999999996</v>
      </c>
      <c r="E1023" s="1">
        <v>0</v>
      </c>
      <c r="F1023" s="1">
        <v>0</v>
      </c>
      <c r="G1023" s="2">
        <f t="shared" si="22"/>
        <v>2819.0207999999993</v>
      </c>
      <c r="H1023" s="2">
        <f t="shared" si="19"/>
        <v>0.65000000000145519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34259.339999999997</v>
      </c>
      <c r="D1025" s="1">
        <f>BILANCA!E47</f>
        <v>30259.759999999998</v>
      </c>
      <c r="E1025" s="1">
        <v>0</v>
      </c>
      <c r="F1025" s="1">
        <v>0</v>
      </c>
      <c r="G1025" s="2">
        <f t="shared" si="22"/>
        <v>3980.7121200000001</v>
      </c>
      <c r="H1025" s="2">
        <f t="shared" si="19"/>
        <v>0.57999999999810825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19589.89</v>
      </c>
      <c r="D1026" s="1">
        <f>BILANCA!E48</f>
        <v>19589.89</v>
      </c>
      <c r="E1026" s="1">
        <v>0</v>
      </c>
      <c r="F1026" s="1">
        <v>0</v>
      </c>
      <c r="G1026" s="2">
        <f t="shared" si="22"/>
        <v>2527.0958099999998</v>
      </c>
      <c r="H1026" s="2">
        <f t="shared" si="19"/>
        <v>0.22000000000116415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28870.49</v>
      </c>
      <c r="D1028" s="1">
        <f>BILANCA!E50</f>
        <v>27101.26</v>
      </c>
      <c r="E1028" s="1">
        <v>0</v>
      </c>
      <c r="F1028" s="1">
        <v>0</v>
      </c>
      <c r="G1028" s="2">
        <f t="shared" si="22"/>
        <v>3738.2854499999999</v>
      </c>
      <c r="H1028" s="2">
        <f t="shared" si="19"/>
        <v>0.75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5008.0600000000049</v>
      </c>
      <c r="D1030" s="1">
        <f>BILANCA!E52</f>
        <v>0</v>
      </c>
      <c r="E1030" s="1">
        <v>0</v>
      </c>
      <c r="F1030" s="1">
        <v>0</v>
      </c>
      <c r="G1030" s="2">
        <f t="shared" si="22"/>
        <v>235.37882000000025</v>
      </c>
      <c r="H1030" s="2">
        <f t="shared" si="19"/>
        <v>6.0000000004947651E-2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50417.87</v>
      </c>
      <c r="D1032" s="1">
        <f>BILANCA!E54</f>
        <v>51169.72</v>
      </c>
      <c r="E1032" s="1">
        <v>0</v>
      </c>
      <c r="F1032" s="1">
        <v>0</v>
      </c>
      <c r="G1032" s="2">
        <f t="shared" si="22"/>
        <v>7485.1081900000008</v>
      </c>
      <c r="H1032" s="2">
        <f t="shared" si="19"/>
        <v>0.4099999999962165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45409.81</v>
      </c>
      <c r="D1033" s="1">
        <f>BILANCA!E55</f>
        <v>51169.72</v>
      </c>
      <c r="E1033" s="1">
        <v>0</v>
      </c>
      <c r="F1033" s="1">
        <v>0</v>
      </c>
      <c r="G1033" s="2">
        <f t="shared" si="22"/>
        <v>7387.4625000000005</v>
      </c>
      <c r="H1033" s="2">
        <f t="shared" si="19"/>
        <v>0.47000000000116415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90470.37</v>
      </c>
      <c r="D1034" s="1">
        <f>BILANCA!E56</f>
        <v>478614.13</v>
      </c>
      <c r="E1034" s="1">
        <v>0</v>
      </c>
      <c r="F1034" s="1">
        <v>0</v>
      </c>
      <c r="G1034" s="2">
        <f t="shared" si="22"/>
        <v>53432.630129999998</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90470.37</v>
      </c>
      <c r="D1035" s="1">
        <f>BILANCA!E57</f>
        <v>478614.13</v>
      </c>
      <c r="E1035" s="1">
        <v>0</v>
      </c>
      <c r="F1035" s="1">
        <v>0</v>
      </c>
      <c r="G1035" s="2">
        <f t="shared" si="22"/>
        <v>54480.328759999997</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420064.86</v>
      </c>
      <c r="D1046" s="1">
        <f>BILANCA!E68</f>
        <v>515416.55000000005</v>
      </c>
      <c r="E1046" s="1">
        <v>0</v>
      </c>
      <c r="F1046" s="1">
        <v>0</v>
      </c>
      <c r="G1046" s="2">
        <f t="shared" si="22"/>
        <v>91406.571480000013</v>
      </c>
      <c r="H1046" s="2">
        <f t="shared" si="19"/>
        <v>0.58999999996740371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51599.29</v>
      </c>
      <c r="D1047" s="1">
        <f>BILANCA!E69</f>
        <v>253228.14</v>
      </c>
      <c r="E1047" s="1">
        <v>0</v>
      </c>
      <c r="F1047" s="1">
        <v>0</v>
      </c>
      <c r="G1047" s="2">
        <f t="shared" si="22"/>
        <v>35715.556480000007</v>
      </c>
      <c r="H1047" s="2">
        <f t="shared" si="19"/>
        <v>0.43000000001484295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51420.800000000003</v>
      </c>
      <c r="D1048" s="1">
        <f>BILANCA!E70</f>
        <v>253005.95</v>
      </c>
      <c r="E1048" s="1">
        <v>0</v>
      </c>
      <c r="F1048" s="1">
        <v>0</v>
      </c>
      <c r="G1048" s="2">
        <f t="shared" si="22"/>
        <v>36233.125500000002</v>
      </c>
      <c r="H1048" s="2">
        <f t="shared" si="19"/>
        <v>0.24999999998544808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51420.800000000003</v>
      </c>
      <c r="D1050" s="1">
        <f>BILANCA!E72</f>
        <v>253005.95</v>
      </c>
      <c r="E1050" s="1">
        <v>0</v>
      </c>
      <c r="F1050" s="1">
        <v>0</v>
      </c>
      <c r="G1050" s="2">
        <f t="shared" si="22"/>
        <v>37347.990900000004</v>
      </c>
      <c r="H1050" s="2">
        <f t="shared" si="19"/>
        <v>0.24999999998544808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178.49</v>
      </c>
      <c r="D1054" s="1">
        <f>BILANCA!E76</f>
        <v>222.19</v>
      </c>
      <c r="E1054" s="1">
        <v>0</v>
      </c>
      <c r="F1054" s="1">
        <v>0</v>
      </c>
      <c r="G1054" s="2">
        <f t="shared" si="22"/>
        <v>44.223769999999995</v>
      </c>
      <c r="H1054" s="2">
        <f t="shared" si="19"/>
        <v>0.68000000000000682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22689.61</v>
      </c>
      <c r="D1056" s="1">
        <f>BILANCA!E78</f>
        <v>20225.439999999999</v>
      </c>
      <c r="E1056" s="1">
        <v>0</v>
      </c>
      <c r="F1056" s="1">
        <v>0</v>
      </c>
      <c r="G1056" s="2">
        <f t="shared" si="22"/>
        <v>4609.2557699999998</v>
      </c>
      <c r="H1056" s="2">
        <f t="shared" si="19"/>
        <v>0.82999999999810825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100.06</v>
      </c>
      <c r="D1062" s="1">
        <f>BILANCA!E84</f>
        <v>0</v>
      </c>
      <c r="E1062" s="1">
        <v>0</v>
      </c>
      <c r="F1062" s="1">
        <v>0</v>
      </c>
      <c r="G1062" s="2">
        <f t="shared" si="22"/>
        <v>7.9047400000000003</v>
      </c>
      <c r="H1062" s="2">
        <f t="shared" si="19"/>
        <v>6.0000000000002274E-2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22589.55</v>
      </c>
      <c r="D1064" s="1">
        <f>BILANCA!E86</f>
        <v>20225.439999999999</v>
      </c>
      <c r="E1064" s="1">
        <v>0</v>
      </c>
      <c r="F1064" s="1">
        <v>0</v>
      </c>
      <c r="G1064" s="2">
        <f t="shared" si="22"/>
        <v>5106.2748300000003</v>
      </c>
      <c r="H1064" s="2">
        <f t="shared" si="19"/>
        <v>0.88999999999941792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109248.48</v>
      </c>
      <c r="D1065" s="1">
        <f>BILANCA!E87</f>
        <v>0</v>
      </c>
      <c r="E1065" s="1">
        <v>0</v>
      </c>
      <c r="F1065" s="1">
        <v>0</v>
      </c>
      <c r="G1065" s="2">
        <f t="shared" si="22"/>
        <v>8958.37536</v>
      </c>
      <c r="H1065" s="2">
        <f t="shared" si="19"/>
        <v>0.47999999999592546</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109248.48</v>
      </c>
      <c r="D1066" s="1">
        <f>BILANCA!E88</f>
        <v>0</v>
      </c>
      <c r="E1066" s="1">
        <v>0</v>
      </c>
      <c r="F1066" s="1">
        <v>0</v>
      </c>
      <c r="G1066" s="2">
        <f t="shared" si="22"/>
        <v>9067.6238400000002</v>
      </c>
      <c r="H1066" s="2">
        <f t="shared" si="19"/>
        <v>0.47999999999592546</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109248.48</v>
      </c>
      <c r="D1067" s="1">
        <f>BILANCA!E89</f>
        <v>0</v>
      </c>
      <c r="E1067" s="1">
        <v>0</v>
      </c>
      <c r="F1067" s="1">
        <v>0</v>
      </c>
      <c r="G1067" s="2">
        <f t="shared" si="22"/>
        <v>9176.8723200000004</v>
      </c>
      <c r="H1067" s="2">
        <f t="shared" si="19"/>
        <v>0.47999999999592546</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196125.21</v>
      </c>
      <c r="D1112" s="1">
        <f>BILANCA!E134</f>
        <v>196125.21</v>
      </c>
      <c r="E1112" s="1">
        <v>0</v>
      </c>
      <c r="F1112" s="1">
        <v>0</v>
      </c>
      <c r="G1112" s="2">
        <f t="shared" si="22"/>
        <v>75900.456269999995</v>
      </c>
      <c r="H1112" s="2">
        <f t="shared" si="23"/>
        <v>0.41999999998370185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196125.21</v>
      </c>
      <c r="D1113" s="1">
        <f>BILANCA!E135</f>
        <v>196125.21</v>
      </c>
      <c r="E1113" s="1">
        <v>0</v>
      </c>
      <c r="F1113" s="1">
        <v>0</v>
      </c>
      <c r="G1113" s="2">
        <f t="shared" si="22"/>
        <v>76488.831900000005</v>
      </c>
      <c r="H1113" s="2">
        <f t="shared" si="23"/>
        <v>0.41999999998370185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2654.46</v>
      </c>
      <c r="D1117" s="1">
        <f>BILANCA!E139</f>
        <v>2654.46</v>
      </c>
      <c r="E1117" s="1">
        <v>0</v>
      </c>
      <c r="F1117" s="1">
        <v>0</v>
      </c>
      <c r="G1117" s="2">
        <f t="shared" si="22"/>
        <v>1067.09292</v>
      </c>
      <c r="H1117" s="2">
        <f t="shared" si="23"/>
        <v>0.92000000000007276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193470.75</v>
      </c>
      <c r="D1119" s="1">
        <f>BILANCA!E141</f>
        <v>193470.75</v>
      </c>
      <c r="E1119" s="1">
        <v>0</v>
      </c>
      <c r="F1119" s="1">
        <v>0</v>
      </c>
      <c r="G1119" s="2">
        <f t="shared" si="22"/>
        <v>78936.066000000006</v>
      </c>
      <c r="H1119" s="2">
        <f t="shared" si="23"/>
        <v>0.5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40402.270000000004</v>
      </c>
      <c r="D1124" s="1">
        <f>BILANCA!E146</f>
        <v>45837.760000000009</v>
      </c>
      <c r="E1124" s="1">
        <v>0</v>
      </c>
      <c r="F1124" s="1">
        <v>0</v>
      </c>
      <c r="G1124" s="2">
        <f t="shared" si="22"/>
        <v>18622.968390000002</v>
      </c>
      <c r="H1124" s="2">
        <f t="shared" si="23"/>
        <v>0.50999999999476131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16690.32</v>
      </c>
      <c r="D1125" s="1">
        <f>BILANCA!E147</f>
        <v>15021.87</v>
      </c>
      <c r="E1125" s="1">
        <v>0</v>
      </c>
      <c r="F1125" s="1">
        <v>0</v>
      </c>
      <c r="G1125" s="2">
        <f t="shared" si="22"/>
        <v>6636.2365200000004</v>
      </c>
      <c r="H1125" s="2">
        <f t="shared" si="23"/>
        <v>0.44999999999890861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8063.78</v>
      </c>
      <c r="D1136" s="1">
        <f>BILANCA!E158</f>
        <v>8430.07</v>
      </c>
      <c r="E1136" s="1">
        <v>0</v>
      </c>
      <c r="F1136" s="1">
        <v>0</v>
      </c>
      <c r="G1136" s="2">
        <f t="shared" si="22"/>
        <v>3813.3597599999998</v>
      </c>
      <c r="H1136" s="2">
        <f t="shared" si="23"/>
        <v>0.28999999999996362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49870.01</v>
      </c>
      <c r="D1137" s="1">
        <f>BILANCA!E159</f>
        <v>53444.86</v>
      </c>
      <c r="E1137" s="1">
        <v>0</v>
      </c>
      <c r="F1137" s="1">
        <v>0</v>
      </c>
      <c r="G1137" s="2">
        <f t="shared" si="22"/>
        <v>24140.99842</v>
      </c>
      <c r="H1137" s="2">
        <f t="shared" si="23"/>
        <v>0.15000000000145519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0.01</v>
      </c>
      <c r="D1138" s="1">
        <f>BILANCA!E160</f>
        <v>561.98</v>
      </c>
      <c r="E1138" s="1">
        <v>0</v>
      </c>
      <c r="F1138" s="1">
        <v>0</v>
      </c>
      <c r="G1138" s="2">
        <f t="shared" si="22"/>
        <v>174.21535</v>
      </c>
      <c r="H1138" s="2">
        <f t="shared" si="23"/>
        <v>2.9999999999981812E-2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26.54</v>
      </c>
      <c r="D1140" s="1">
        <f>BILANCA!E162</f>
        <v>26.54</v>
      </c>
      <c r="E1140" s="1">
        <v>0</v>
      </c>
      <c r="F1140" s="1">
        <v>0</v>
      </c>
      <c r="G1140" s="2">
        <f t="shared" si="22"/>
        <v>12.500340000000001</v>
      </c>
      <c r="H1140" s="2">
        <f t="shared" si="23"/>
        <v>0.92000000000000171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34248.39</v>
      </c>
      <c r="D1141" s="1">
        <f>BILANCA!E163</f>
        <v>31647.56</v>
      </c>
      <c r="E1141" s="1">
        <v>0</v>
      </c>
      <c r="F1141" s="1">
        <v>0</v>
      </c>
      <c r="G1141" s="2">
        <f t="shared" si="22"/>
        <v>15411.87458</v>
      </c>
      <c r="H1141" s="2">
        <f t="shared" si="23"/>
        <v>0.82999999999810825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3924234.2700000005</v>
      </c>
      <c r="D1152" s="1">
        <f>BILANCA!E175</f>
        <v>4798923.7</v>
      </c>
      <c r="E1152" s="1">
        <v>0</v>
      </c>
      <c r="F1152" s="1">
        <v>0</v>
      </c>
      <c r="G1152" s="2">
        <f t="shared" si="22"/>
        <v>2285231.8022300005</v>
      </c>
      <c r="H1152" s="2">
        <f t="shared" si="23"/>
        <v>0.57000000029802322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606353.18999999994</v>
      </c>
      <c r="D1153" s="1">
        <f>BILANCA!E176</f>
        <v>502424.64</v>
      </c>
      <c r="E1153" s="1">
        <v>0</v>
      </c>
      <c r="F1153" s="1">
        <v>0</v>
      </c>
      <c r="G1153" s="2">
        <f t="shared" si="22"/>
        <v>273904.41989999998</v>
      </c>
      <c r="H1153" s="2">
        <f t="shared" si="23"/>
        <v>0.54999999993015081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77131.37</v>
      </c>
      <c r="D1154" s="1">
        <f>BILANCA!E177</f>
        <v>55061.9</v>
      </c>
      <c r="E1154" s="1">
        <v>0</v>
      </c>
      <c r="F1154" s="1">
        <v>0</v>
      </c>
      <c r="G1154" s="2">
        <f t="shared" si="22"/>
        <v>32020.634070000004</v>
      </c>
      <c r="H1154" s="2">
        <f t="shared" si="23"/>
        <v>0.4699999999938882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16381.79</v>
      </c>
      <c r="D1155" s="1">
        <f>BILANCA!E178</f>
        <v>16218</v>
      </c>
      <c r="E1155" s="1">
        <v>0</v>
      </c>
      <c r="F1155" s="1">
        <v>0</v>
      </c>
      <c r="G1155" s="2">
        <f t="shared" si="22"/>
        <v>8396.6598799999992</v>
      </c>
      <c r="H1155" s="2">
        <f t="shared" si="23"/>
        <v>0.20999999999912689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20325.02</v>
      </c>
      <c r="D1156" s="1">
        <f>BILANCA!E179</f>
        <v>14532.72</v>
      </c>
      <c r="E1156" s="1">
        <v>0</v>
      </c>
      <c r="F1156" s="1">
        <v>0</v>
      </c>
      <c r="G1156" s="2">
        <f t="shared" si="22"/>
        <v>8544.549579999999</v>
      </c>
      <c r="H1156" s="2">
        <f t="shared" si="23"/>
        <v>0.30000000000109139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208.60000000000002</v>
      </c>
      <c r="D1157" s="1">
        <f>BILANCA!E180</f>
        <v>264.27</v>
      </c>
      <c r="E1157" s="1">
        <v>0</v>
      </c>
      <c r="F1157" s="1">
        <v>0</v>
      </c>
      <c r="G1157" s="2">
        <f t="shared" si="22"/>
        <v>128.26235999999997</v>
      </c>
      <c r="H1157" s="2">
        <f t="shared" si="23"/>
        <v>0.66999999999995907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66.36</v>
      </c>
      <c r="D1159" s="1">
        <f>BILANCA!E182</f>
        <v>0</v>
      </c>
      <c r="E1159" s="1">
        <v>0</v>
      </c>
      <c r="F1159" s="1">
        <v>0</v>
      </c>
      <c r="G1159" s="2">
        <f t="shared" si="22"/>
        <v>11.679359999999999</v>
      </c>
      <c r="H1159" s="2">
        <f t="shared" si="23"/>
        <v>0.35999999999999943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142.24</v>
      </c>
      <c r="D1160" s="1">
        <f>BILANCA!E183</f>
        <v>264.27</v>
      </c>
      <c r="E1160" s="1">
        <v>0</v>
      </c>
      <c r="F1160" s="1">
        <v>0</v>
      </c>
      <c r="G1160" s="2">
        <f t="shared" si="22"/>
        <v>118.72805999999999</v>
      </c>
      <c r="H1160" s="2">
        <f t="shared" si="23"/>
        <v>0.50999999999999091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108.7</v>
      </c>
      <c r="D1162" s="1">
        <f>BILANCA!E185</f>
        <v>0</v>
      </c>
      <c r="E1162" s="1">
        <v>0</v>
      </c>
      <c r="F1162" s="1">
        <v>0</v>
      </c>
      <c r="G1162" s="2">
        <f>B1162/1000*C1162+B1162/500*D1162</f>
        <v>19.4573</v>
      </c>
      <c r="H1162" s="2">
        <f>ABS(C1162-ROUND(C1162,0))+ABS(D1162-ROUND(D1162,0))</f>
        <v>0.29999999999999716</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40107.26</v>
      </c>
      <c r="D1165" s="1">
        <f>BILANCA!E188</f>
        <v>24046.91</v>
      </c>
      <c r="E1165" s="1">
        <v>0</v>
      </c>
      <c r="F1165" s="1">
        <v>0</v>
      </c>
      <c r="G1165" s="2">
        <f t="shared" si="22"/>
        <v>16052.59656</v>
      </c>
      <c r="H1165" s="2">
        <f t="shared" si="23"/>
        <v>0.35000000000218279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2686.26</v>
      </c>
      <c r="D1166" s="1">
        <f>BILANCA!E189</f>
        <v>711.19</v>
      </c>
      <c r="E1166" s="1">
        <v>0</v>
      </c>
      <c r="F1166" s="1">
        <v>0</v>
      </c>
      <c r="G1166" s="2">
        <f t="shared" si="22"/>
        <v>751.88112000000001</v>
      </c>
      <c r="H1166" s="2">
        <f t="shared" si="23"/>
        <v>0.45000000000027285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521490.07</v>
      </c>
      <c r="D1183" s="1">
        <f>BILANCA!E206</f>
        <v>446651.55</v>
      </c>
      <c r="E1183" s="1">
        <v>0</v>
      </c>
      <c r="F1183" s="1">
        <v>0</v>
      </c>
      <c r="G1183" s="2">
        <f t="shared" si="22"/>
        <v>282958.63400000002</v>
      </c>
      <c r="H1183" s="2">
        <f t="shared" si="23"/>
        <v>0.52000000001862645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521490.07</v>
      </c>
      <c r="D1184" s="1">
        <f>BILANCA!E207</f>
        <v>446651.55</v>
      </c>
      <c r="E1184" s="1">
        <v>0</v>
      </c>
      <c r="F1184" s="1">
        <v>0</v>
      </c>
      <c r="G1184" s="2">
        <f t="shared" si="22"/>
        <v>284373.42717000004</v>
      </c>
      <c r="H1184" s="2">
        <f t="shared" si="23"/>
        <v>0.52000000001862645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521490.07</v>
      </c>
      <c r="D1189" s="1">
        <f>BILANCA!E212</f>
        <v>445174.8</v>
      </c>
      <c r="E1189" s="1">
        <v>0</v>
      </c>
      <c r="F1189" s="1">
        <v>0</v>
      </c>
      <c r="G1189" s="2">
        <f t="shared" si="22"/>
        <v>290838.97201999999</v>
      </c>
      <c r="H1189" s="2">
        <f t="shared" si="23"/>
        <v>0.27000000001862645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1476.75</v>
      </c>
      <c r="E1194" s="1">
        <v>0</v>
      </c>
      <c r="F1194" s="1">
        <v>0</v>
      </c>
      <c r="G1194" s="2">
        <f t="shared" si="22"/>
        <v>623.18849999999998</v>
      </c>
      <c r="H1194" s="2">
        <f t="shared" si="23"/>
        <v>0.25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5045.49</v>
      </c>
      <c r="D1211" s="1">
        <f>BILANCA!E234</f>
        <v>0</v>
      </c>
      <c r="E1211" s="1">
        <v>0</v>
      </c>
      <c r="F1211" s="1">
        <v>0</v>
      </c>
      <c r="G1211" s="2">
        <f t="shared" si="22"/>
        <v>1150.3717200000001</v>
      </c>
      <c r="H1211" s="2">
        <f t="shared" si="23"/>
        <v>0.48999999999978172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5045.49</v>
      </c>
      <c r="D1213" s="1">
        <f>BILANCA!E236</f>
        <v>0</v>
      </c>
      <c r="E1213" s="1">
        <v>0</v>
      </c>
      <c r="F1213" s="1">
        <v>0</v>
      </c>
      <c r="G1213" s="2">
        <f t="shared" si="22"/>
        <v>1160.4627</v>
      </c>
      <c r="H1213" s="2">
        <f t="shared" si="23"/>
        <v>0.48999999999978172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3317881.0800000005</v>
      </c>
      <c r="D1214" s="1">
        <f>BILANCA!E237</f>
        <v>4296499.0600000005</v>
      </c>
      <c r="E1214" s="1">
        <v>0</v>
      </c>
      <c r="F1214" s="1">
        <v>0</v>
      </c>
      <c r="G1214" s="2">
        <f t="shared" si="22"/>
        <v>2751413.0952000003</v>
      </c>
      <c r="H1214" s="2">
        <f t="shared" si="23"/>
        <v>0.14000000106170774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3310967.89</v>
      </c>
      <c r="D1215" s="1">
        <f>BILANCA!E238</f>
        <v>4032980.8100000005</v>
      </c>
      <c r="E1215" s="1">
        <v>0</v>
      </c>
      <c r="F1215" s="1">
        <v>0</v>
      </c>
      <c r="G1215" s="2">
        <f t="shared" si="22"/>
        <v>2639447.6463200003</v>
      </c>
      <c r="H1215" s="2">
        <f t="shared" si="23"/>
        <v>0.2999999993480742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3809543.1</v>
      </c>
      <c r="D1216" s="1">
        <f>BILANCA!E239</f>
        <v>4479632.3600000003</v>
      </c>
      <c r="E1216" s="1">
        <v>0</v>
      </c>
      <c r="F1216" s="1">
        <v>0</v>
      </c>
      <c r="G1216" s="2">
        <f t="shared" si="22"/>
        <v>2975132.2220600005</v>
      </c>
      <c r="H1216" s="2">
        <f t="shared" si="23"/>
        <v>0.46000000042840838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3613417.89</v>
      </c>
      <c r="D1217" s="1">
        <f>BILANCA!E240</f>
        <v>4283507.1500000004</v>
      </c>
      <c r="E1217" s="1">
        <v>0</v>
      </c>
      <c r="F1217" s="1">
        <v>0</v>
      </c>
      <c r="G1217" s="2">
        <f t="shared" si="22"/>
        <v>2850221.1324600005</v>
      </c>
      <c r="H1217" s="2">
        <f t="shared" si="23"/>
        <v>0.26000000024214387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196125.21</v>
      </c>
      <c r="D1218" s="1">
        <f>BILANCA!E241</f>
        <v>196125.21</v>
      </c>
      <c r="E1218" s="1">
        <v>0</v>
      </c>
      <c r="F1218" s="1">
        <v>0</v>
      </c>
      <c r="G1218" s="2">
        <f t="shared" si="22"/>
        <v>138268.27304999999</v>
      </c>
      <c r="H1218" s="2">
        <f t="shared" si="23"/>
        <v>0.41999999998370185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498575.21</v>
      </c>
      <c r="D1219" s="1">
        <f>BILANCA!E242</f>
        <v>446651.55</v>
      </c>
      <c r="E1219" s="1">
        <v>0</v>
      </c>
      <c r="F1219" s="1">
        <v>0</v>
      </c>
      <c r="G1219" s="2">
        <f t="shared" si="22"/>
        <v>328483.28116000001</v>
      </c>
      <c r="H1219" s="2">
        <f t="shared" si="23"/>
        <v>0.66000000003259629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498575.21</v>
      </c>
      <c r="D1220" s="1">
        <f>BILANCA!E243</f>
        <v>446651.55</v>
      </c>
      <c r="E1220" s="1">
        <v>0</v>
      </c>
      <c r="F1220" s="1">
        <v>0</v>
      </c>
      <c r="G1220" s="2">
        <f t="shared" si="22"/>
        <v>329875.15946999996</v>
      </c>
      <c r="H1220" s="2">
        <f t="shared" si="23"/>
        <v>0.66000000003259629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-32769.139999999665</v>
      </c>
      <c r="D1222" s="1">
        <f>BILANCA!E245</f>
        <v>217680.48999999987</v>
      </c>
      <c r="E1222" s="1">
        <v>0</v>
      </c>
      <c r="F1222" s="1">
        <v>0</v>
      </c>
      <c r="G1222" s="2">
        <f t="shared" si="22"/>
        <v>96219.449760000018</v>
      </c>
      <c r="H1222" s="2">
        <f t="shared" si="23"/>
        <v>0.62999999953899533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2609583.39</v>
      </c>
      <c r="D1223" s="1">
        <f>BILANCA!E246</f>
        <v>853011.02999999991</v>
      </c>
      <c r="E1223" s="1">
        <v>0</v>
      </c>
      <c r="F1223" s="1">
        <v>0</v>
      </c>
      <c r="G1223" s="2">
        <f t="shared" si="22"/>
        <v>1035745.308</v>
      </c>
      <c r="H1223" s="2">
        <f t="shared" si="23"/>
        <v>0.42000000004190952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2241990.06</v>
      </c>
      <c r="D1224" s="1">
        <f>BILANCA!E247</f>
        <v>838231.84</v>
      </c>
      <c r="E1224" s="1">
        <v>0</v>
      </c>
      <c r="F1224" s="1">
        <v>0</v>
      </c>
      <c r="G1224" s="2">
        <f t="shared" si="22"/>
        <v>944347.35133999994</v>
      </c>
      <c r="H1224" s="2">
        <f t="shared" si="23"/>
        <v>0.22000000008847564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367593.33</v>
      </c>
      <c r="D1226" s="1">
        <f>BILANCA!E249</f>
        <v>14779.19</v>
      </c>
      <c r="E1226" s="1">
        <v>0</v>
      </c>
      <c r="F1226" s="1">
        <v>0</v>
      </c>
      <c r="G1226" s="2">
        <f t="shared" si="22"/>
        <v>96507.865529999995</v>
      </c>
      <c r="H1226" s="2">
        <f t="shared" si="23"/>
        <v>0.52000000001680746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2642352.5299999998</v>
      </c>
      <c r="D1227" s="1">
        <f>BILANCA!E250</f>
        <v>635330.54</v>
      </c>
      <c r="E1227" s="1">
        <v>0</v>
      </c>
      <c r="F1227" s="1">
        <v>0</v>
      </c>
      <c r="G1227" s="2">
        <f t="shared" si="22"/>
        <v>954775.32083999994</v>
      </c>
      <c r="H1227" s="2">
        <f t="shared" si="23"/>
        <v>0.93000000016763806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2642352.5299999998</v>
      </c>
      <c r="D1229" s="1">
        <f>BILANCA!E252</f>
        <v>635330.54</v>
      </c>
      <c r="E1229" s="1">
        <v>0</v>
      </c>
      <c r="F1229" s="1">
        <v>0</v>
      </c>
      <c r="G1229" s="2">
        <f t="shared" si="22"/>
        <v>962601.34805999999</v>
      </c>
      <c r="H1229" s="2">
        <f t="shared" si="23"/>
        <v>0.93000000016763806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39682.33</v>
      </c>
      <c r="D1232" s="1">
        <f>BILANCA!E255</f>
        <v>45837.760000000002</v>
      </c>
      <c r="E1232" s="1">
        <v>0</v>
      </c>
      <c r="F1232" s="1">
        <v>0</v>
      </c>
      <c r="G1232" s="2">
        <f t="shared" si="22"/>
        <v>32708.104650000001</v>
      </c>
      <c r="H1232" s="2">
        <f t="shared" si="23"/>
        <v>0.56999999999970896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3274300.92</v>
      </c>
      <c r="D1236" s="1">
        <f>BILANCA!E259</f>
        <v>2063030.89</v>
      </c>
      <c r="E1236" s="1">
        <v>0</v>
      </c>
      <c r="F1236" s="1">
        <v>0</v>
      </c>
      <c r="G1236" s="2">
        <f t="shared" si="22"/>
        <v>1872291.7630999999</v>
      </c>
      <c r="H1236" s="2">
        <f t="shared" si="23"/>
        <v>0.19000000017695129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3274300.92</v>
      </c>
      <c r="D1237" s="1">
        <f>BILANCA!E260</f>
        <v>2063030.89</v>
      </c>
      <c r="E1237" s="1">
        <v>0</v>
      </c>
      <c r="F1237" s="1">
        <v>0</v>
      </c>
      <c r="G1237" s="2">
        <f t="shared" si="22"/>
        <v>1879692.1258</v>
      </c>
      <c r="H1237" s="2">
        <f t="shared" si="23"/>
        <v>0.19000000017695129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109248.48</v>
      </c>
      <c r="D1238" s="1">
        <f>BILANCA!E262</f>
        <v>0</v>
      </c>
      <c r="E1238" s="1">
        <v>0</v>
      </c>
      <c r="F1238" s="1">
        <v>0</v>
      </c>
      <c r="G1238" s="2">
        <f t="shared" si="22"/>
        <v>27858.362399999998</v>
      </c>
      <c r="H1238" s="2">
        <f t="shared" si="23"/>
        <v>0.47999999999592546</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70300.539999999994</v>
      </c>
      <c r="D1240" s="1">
        <f>BILANCA!E264</f>
        <v>72842.55</v>
      </c>
      <c r="E1240" s="1">
        <v>0</v>
      </c>
      <c r="F1240" s="1">
        <v>0</v>
      </c>
      <c r="G1240" s="2">
        <f t="shared" si="22"/>
        <v>55508.309480000004</v>
      </c>
      <c r="H1240" s="2">
        <f t="shared" si="23"/>
        <v>0.91000000000349246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4350.12</v>
      </c>
      <c r="D1241" s="1">
        <f>BILANCA!E265</f>
        <v>4642.7700000000004</v>
      </c>
      <c r="E1241" s="1">
        <v>0</v>
      </c>
      <c r="F1241" s="1">
        <v>0</v>
      </c>
      <c r="G1241" s="2">
        <f t="shared" si="22"/>
        <v>3518.0002800000002</v>
      </c>
      <c r="H1241" s="2">
        <f t="shared" si="23"/>
        <v>0.3499999999994543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110.21</v>
      </c>
      <c r="D1244" s="1">
        <f>BILANCA!E268</f>
        <v>22.08</v>
      </c>
      <c r="E1244" s="1">
        <v>0</v>
      </c>
      <c r="F1244" s="1">
        <v>0</v>
      </c>
      <c r="G1244" s="2">
        <f t="shared" si="24"/>
        <v>40.290570000000002</v>
      </c>
      <c r="H1244" s="2">
        <f t="shared" si="23"/>
        <v>0.28999999999999204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19314.05</v>
      </c>
      <c r="D1245" s="1">
        <f>BILANCA!E269</f>
        <v>15019.44</v>
      </c>
      <c r="E1245" s="1">
        <v>0</v>
      </c>
      <c r="F1245" s="1">
        <v>0</v>
      </c>
      <c r="G1245" s="2">
        <f t="shared" si="24"/>
        <v>12930.467660000002</v>
      </c>
      <c r="H1245" s="2">
        <f t="shared" si="23"/>
        <v>0.48999999999978172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3165.29</v>
      </c>
      <c r="D1247" s="1">
        <f>BILANCA!E271</f>
        <v>5101.45</v>
      </c>
      <c r="E1247" s="1">
        <v>0</v>
      </c>
      <c r="F1247" s="1">
        <v>0</v>
      </c>
      <c r="G1247" s="2">
        <f t="shared" si="24"/>
        <v>3529.2021599999998</v>
      </c>
      <c r="H1247" s="2">
        <f t="shared" si="23"/>
        <v>0.73999999999978172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82.47</v>
      </c>
      <c r="E1249" s="1">
        <v>0</v>
      </c>
      <c r="F1249" s="1">
        <v>0</v>
      </c>
      <c r="G1249" s="2">
        <f t="shared" si="24"/>
        <v>43.874040000000001</v>
      </c>
      <c r="H1249" s="2">
        <f t="shared" si="23"/>
        <v>0.46999999999999886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55829.75</v>
      </c>
      <c r="D1263" s="1">
        <f>BILANCA!E287</f>
        <v>86.25</v>
      </c>
      <c r="E1263" s="1">
        <v>0</v>
      </c>
      <c r="F1263" s="1">
        <v>0</v>
      </c>
      <c r="G1263" s="2">
        <f t="shared" si="24"/>
        <v>15680.630000000001</v>
      </c>
      <c r="H1263" s="2">
        <f t="shared" si="23"/>
        <v>0.5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21301.62</v>
      </c>
      <c r="D1264" s="1">
        <f>BILANCA!E288</f>
        <v>54975.65</v>
      </c>
      <c r="E1264" s="1">
        <v>0</v>
      </c>
      <c r="F1264" s="1">
        <v>0</v>
      </c>
      <c r="G1264" s="2">
        <f t="shared" si="24"/>
        <v>36882.070520000001</v>
      </c>
      <c r="H1264" s="2">
        <f t="shared" si="23"/>
        <v>0.72999999999956344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280.66000000000003</v>
      </c>
      <c r="D1265" s="1">
        <f>BILANCA!E289</f>
        <v>0</v>
      </c>
      <c r="E1265" s="1">
        <v>0</v>
      </c>
      <c r="F1265" s="1">
        <v>0</v>
      </c>
      <c r="G1265" s="2">
        <f t="shared" si="24"/>
        <v>79.146119999999996</v>
      </c>
      <c r="H1265" s="2">
        <f t="shared" si="23"/>
        <v>0.33999999999997499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2405.6</v>
      </c>
      <c r="D1266" s="1">
        <f>BILANCA!E290</f>
        <v>711.19</v>
      </c>
      <c r="E1266" s="1">
        <v>0</v>
      </c>
      <c r="F1266" s="1">
        <v>0</v>
      </c>
      <c r="G1266" s="2">
        <f t="shared" si="24"/>
        <v>1083.3183399999998</v>
      </c>
      <c r="H1266" s="2">
        <f t="shared" si="23"/>
        <v>0.59000000000014552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31798.17</v>
      </c>
      <c r="D1269" s="1">
        <f>BILANCA!E293</f>
        <v>0</v>
      </c>
      <c r="E1269" s="1">
        <v>0</v>
      </c>
      <c r="F1269" s="1">
        <v>0</v>
      </c>
      <c r="G1269" s="2">
        <f t="shared" si="24"/>
        <v>9094.2766199999987</v>
      </c>
      <c r="H1269" s="2">
        <f t="shared" si="23"/>
        <v>0.16999999999825377</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489691.9</v>
      </c>
      <c r="D1270" s="1">
        <f>BILANCA!E294</f>
        <v>446651.55</v>
      </c>
      <c r="E1270" s="1">
        <v>0</v>
      </c>
      <c r="F1270" s="1">
        <v>0</v>
      </c>
      <c r="G1270" s="2">
        <f t="shared" si="24"/>
        <v>396919.56499999994</v>
      </c>
      <c r="H1270" s="2">
        <f t="shared" si="23"/>
        <v>0.54999999998835847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8656.5</v>
      </c>
      <c r="D1271" s="1">
        <f>BILANCA!E295</f>
        <v>15404.19</v>
      </c>
      <c r="E1271" s="1">
        <v>0</v>
      </c>
      <c r="F1271" s="1">
        <v>0</v>
      </c>
      <c r="G1271" s="2">
        <f t="shared" si="24"/>
        <v>11365.88544</v>
      </c>
      <c r="H1271" s="2">
        <f t="shared" si="23"/>
        <v>0.69000000000050932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5010.74</v>
      </c>
      <c r="E1273" s="1">
        <v>0</v>
      </c>
      <c r="F1273" s="1">
        <v>0</v>
      </c>
      <c r="G1273" s="2">
        <f t="shared" si="24"/>
        <v>2906.2291999999998</v>
      </c>
      <c r="H1273" s="2">
        <f t="shared" si="23"/>
        <v>0.26000000000021828</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2411.9899999999998</v>
      </c>
      <c r="D1274" s="1">
        <f>BILANCA!E298</f>
        <v>1466.01</v>
      </c>
      <c r="E1274" s="1">
        <v>0</v>
      </c>
      <c r="F1274" s="1">
        <v>0</v>
      </c>
      <c r="G1274" s="2">
        <f t="shared" si="24"/>
        <v>1555.10691</v>
      </c>
      <c r="H1274" s="2">
        <f t="shared" si="23"/>
        <v>2.0000000000209184E-2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20353.7</v>
      </c>
      <c r="D1275" s="1">
        <f>BILANCA!E299</f>
        <v>2015.97</v>
      </c>
      <c r="E1275" s="1">
        <v>0</v>
      </c>
      <c r="F1275" s="1">
        <v>0</v>
      </c>
      <c r="G1275" s="2">
        <f t="shared" si="24"/>
        <v>7120.6068799999994</v>
      </c>
      <c r="H1275" s="2">
        <f t="shared" si="23"/>
        <v>0.32999999999924512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249867.15</v>
      </c>
      <c r="D1299" s="6">
        <f>'RAS-funkcijski'!E5</f>
        <v>317881.83</v>
      </c>
      <c r="E1299" s="6">
        <v>0</v>
      </c>
      <c r="F1299" s="6">
        <v>0</v>
      </c>
      <c r="G1299" s="7">
        <f t="shared" si="24"/>
        <v>885.63081000000011</v>
      </c>
      <c r="H1299" s="7">
        <f t="shared" si="23"/>
        <v>0.31999999997788109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36652.79</v>
      </c>
      <c r="D1300" s="1">
        <f>'RAS-funkcijski'!E6</f>
        <v>9934.630000000001</v>
      </c>
      <c r="E1300" s="1">
        <v>0</v>
      </c>
      <c r="F1300" s="1">
        <v>0</v>
      </c>
      <c r="G1300" s="2">
        <f t="shared" si="24"/>
        <v>113.04410000000001</v>
      </c>
      <c r="H1300" s="2">
        <f t="shared" si="23"/>
        <v>0.57999999999810825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35391.919999999998</v>
      </c>
      <c r="D1301" s="1">
        <f>'RAS-funkcijski'!E7</f>
        <v>9118.27</v>
      </c>
      <c r="E1301" s="1">
        <v>0</v>
      </c>
      <c r="F1301" s="1">
        <v>0</v>
      </c>
      <c r="G1301" s="2">
        <f t="shared" si="24"/>
        <v>160.88538</v>
      </c>
      <c r="H1301" s="2">
        <f t="shared" si="23"/>
        <v>0.35000000000218279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1260.8699999999999</v>
      </c>
      <c r="D1302" s="1">
        <f>'RAS-funkcijski'!E8</f>
        <v>816.36</v>
      </c>
      <c r="E1302" s="1">
        <v>0</v>
      </c>
      <c r="F1302" s="1">
        <v>0</v>
      </c>
      <c r="G1302" s="2">
        <f t="shared" si="24"/>
        <v>11.57436</v>
      </c>
      <c r="H1302" s="2">
        <f t="shared" si="23"/>
        <v>0.49000000000012278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213214.36</v>
      </c>
      <c r="D1307" s="1">
        <f>'RAS-funkcijski'!E13</f>
        <v>307947.2</v>
      </c>
      <c r="E1307" s="1">
        <v>0</v>
      </c>
      <c r="F1307" s="1">
        <v>0</v>
      </c>
      <c r="G1307" s="2">
        <f t="shared" si="24"/>
        <v>7461.9788399999989</v>
      </c>
      <c r="H1307" s="2">
        <f t="shared" si="23"/>
        <v>0.55999999999767169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74219.429999999993</v>
      </c>
      <c r="D1308" s="1">
        <f>'RAS-funkcijski'!E14</f>
        <v>0</v>
      </c>
      <c r="E1308" s="1">
        <v>0</v>
      </c>
      <c r="F1308" s="1">
        <v>0</v>
      </c>
      <c r="G1308" s="2">
        <f t="shared" si="24"/>
        <v>742.1943</v>
      </c>
      <c r="H1308" s="2">
        <f t="shared" si="23"/>
        <v>0.42999999999301508</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138994.93</v>
      </c>
      <c r="D1310" s="1">
        <f>'RAS-funkcijski'!E16</f>
        <v>307947.2</v>
      </c>
      <c r="E1310" s="1">
        <v>0</v>
      </c>
      <c r="F1310" s="1">
        <v>0</v>
      </c>
      <c r="G1310" s="2">
        <f t="shared" si="24"/>
        <v>9058.6719599999997</v>
      </c>
      <c r="H1310" s="2">
        <f t="shared" si="23"/>
        <v>0.27000000001862645</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139647.63</v>
      </c>
      <c r="D1322" s="1">
        <f>'RAS-funkcijski'!E28</f>
        <v>82420.899999999994</v>
      </c>
      <c r="E1322" s="1">
        <v>0</v>
      </c>
      <c r="F1322" s="1">
        <v>0</v>
      </c>
      <c r="G1322" s="2">
        <f t="shared" si="24"/>
        <v>7307.7463200000002</v>
      </c>
      <c r="H1322" s="2">
        <f t="shared" si="23"/>
        <v>0.47000000000116415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139647.63</v>
      </c>
      <c r="D1324" s="1">
        <f>'RAS-funkcijski'!E30</f>
        <v>82420.899999999994</v>
      </c>
      <c r="E1324" s="1">
        <v>0</v>
      </c>
      <c r="F1324" s="1">
        <v>0</v>
      </c>
      <c r="G1324" s="2">
        <f t="shared" si="24"/>
        <v>7916.7251799999995</v>
      </c>
      <c r="H1324" s="2">
        <f t="shared" si="23"/>
        <v>0.47000000000116415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308395.73000000004</v>
      </c>
      <c r="D1329" s="1">
        <f>'RAS-funkcijski'!E35</f>
        <v>826231.56</v>
      </c>
      <c r="E1329" s="1">
        <v>0</v>
      </c>
      <c r="F1329" s="1">
        <v>0</v>
      </c>
      <c r="G1329" s="2">
        <f t="shared" si="24"/>
        <v>60786.624350000006</v>
      </c>
      <c r="H1329" s="2">
        <f t="shared" si="23"/>
        <v>0.70999999990453944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5085.8100000000004</v>
      </c>
      <c r="D1333" s="1">
        <f>'RAS-funkcijski'!E39</f>
        <v>0</v>
      </c>
      <c r="E1333" s="1">
        <v>0</v>
      </c>
      <c r="F1333" s="1">
        <v>0</v>
      </c>
      <c r="G1333" s="2">
        <f t="shared" si="24"/>
        <v>178.00335000000004</v>
      </c>
      <c r="H1333" s="2">
        <f t="shared" si="23"/>
        <v>0.18999999999959982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5085.8100000000004</v>
      </c>
      <c r="D1334" s="1">
        <f>'RAS-funkcijski'!E40</f>
        <v>0</v>
      </c>
      <c r="E1334" s="1">
        <v>0</v>
      </c>
      <c r="F1334" s="1">
        <v>0</v>
      </c>
      <c r="G1334" s="2">
        <f t="shared" si="24"/>
        <v>183.08915999999999</v>
      </c>
      <c r="H1334" s="2">
        <f t="shared" si="23"/>
        <v>0.18999999999959982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63909.679999999993</v>
      </c>
      <c r="D1337" s="1">
        <f>'RAS-funkcijski'!E43</f>
        <v>30477.279999999999</v>
      </c>
      <c r="E1337" s="1">
        <v>0</v>
      </c>
      <c r="F1337" s="1">
        <v>0</v>
      </c>
      <c r="G1337" s="2">
        <f t="shared" si="24"/>
        <v>4869.7053599999999</v>
      </c>
      <c r="H1337" s="2">
        <f t="shared" si="23"/>
        <v>0.60000000000582077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19642.98</v>
      </c>
      <c r="D1341" s="1">
        <f>'RAS-funkcijski'!E47</f>
        <v>0</v>
      </c>
      <c r="E1341" s="1">
        <v>0</v>
      </c>
      <c r="F1341" s="1">
        <v>0</v>
      </c>
      <c r="G1341" s="2">
        <f t="shared" si="24"/>
        <v>844.6481399999999</v>
      </c>
      <c r="H1341" s="2">
        <f t="shared" si="27"/>
        <v>2.0000000000436557E-2</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44266.7</v>
      </c>
      <c r="D1342" s="1">
        <f>'RAS-funkcijski'!E48</f>
        <v>30477.279999999999</v>
      </c>
      <c r="E1342" s="1">
        <v>0</v>
      </c>
      <c r="F1342" s="1">
        <v>0</v>
      </c>
      <c r="G1342" s="2">
        <f t="shared" si="24"/>
        <v>4629.7354399999995</v>
      </c>
      <c r="H1342" s="2">
        <f t="shared" si="27"/>
        <v>0.58000000000174623</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2521.73</v>
      </c>
      <c r="D1344" s="1">
        <f>'RAS-funkcijski'!E50</f>
        <v>133321.04</v>
      </c>
      <c r="E1344" s="1">
        <v>0</v>
      </c>
      <c r="F1344" s="1">
        <v>0</v>
      </c>
      <c r="G1344" s="2">
        <f t="shared" si="24"/>
        <v>12381.535260000001</v>
      </c>
      <c r="H1344" s="2">
        <f t="shared" si="27"/>
        <v>0.31000000000813088</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2521.73</v>
      </c>
      <c r="D1347" s="1">
        <f>'RAS-funkcijski'!E53</f>
        <v>133321.04</v>
      </c>
      <c r="E1347" s="1">
        <v>0</v>
      </c>
      <c r="F1347" s="1">
        <v>0</v>
      </c>
      <c r="G1347" s="2">
        <f t="shared" si="24"/>
        <v>13189.026690000002</v>
      </c>
      <c r="H1347" s="2">
        <f t="shared" si="27"/>
        <v>0.31000000000813088</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201364.29</v>
      </c>
      <c r="D1348" s="1">
        <f>'RAS-funkcijski'!E54</f>
        <v>628884.89</v>
      </c>
      <c r="E1348" s="1">
        <v>0</v>
      </c>
      <c r="F1348" s="1">
        <v>0</v>
      </c>
      <c r="G1348" s="2">
        <f t="shared" si="24"/>
        <v>72956.703500000003</v>
      </c>
      <c r="H1348" s="2">
        <f t="shared" si="27"/>
        <v>0.39999999999417923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201364.29</v>
      </c>
      <c r="D1349" s="1">
        <f>'RAS-funkcijski'!E55</f>
        <v>628884.89</v>
      </c>
      <c r="E1349" s="1">
        <v>0</v>
      </c>
      <c r="F1349" s="1">
        <v>0</v>
      </c>
      <c r="G1349" s="2">
        <f t="shared" si="24"/>
        <v>74415.837570000003</v>
      </c>
      <c r="H1349" s="2">
        <f t="shared" si="27"/>
        <v>0.39999999999417923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20963.400000000001</v>
      </c>
      <c r="D1354" s="1">
        <f>'RAS-funkcijski'!E60</f>
        <v>15885.3</v>
      </c>
      <c r="E1354" s="1">
        <v>0</v>
      </c>
      <c r="F1354" s="1">
        <v>0</v>
      </c>
      <c r="G1354" s="2">
        <f t="shared" si="24"/>
        <v>2953.1040000000003</v>
      </c>
      <c r="H1354" s="2">
        <f t="shared" si="27"/>
        <v>0.7000000000007276</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14550.82</v>
      </c>
      <c r="D1355" s="1">
        <f>'RAS-funkcijski'!E61</f>
        <v>17663.05</v>
      </c>
      <c r="E1355" s="1">
        <v>0</v>
      </c>
      <c r="F1355" s="1">
        <v>0</v>
      </c>
      <c r="G1355" s="2">
        <f t="shared" si="24"/>
        <v>2842.9844400000002</v>
      </c>
      <c r="H1355" s="2">
        <f t="shared" si="27"/>
        <v>0.22999999999956344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14550.82</v>
      </c>
      <c r="D1358" s="1">
        <f>'RAS-funkcijski'!E64</f>
        <v>17663.05</v>
      </c>
      <c r="E1358" s="1">
        <v>0</v>
      </c>
      <c r="F1358" s="1">
        <v>0</v>
      </c>
      <c r="G1358" s="2">
        <f t="shared" si="24"/>
        <v>2992.6151999999997</v>
      </c>
      <c r="H1358" s="2">
        <f t="shared" si="27"/>
        <v>0.22999999999956344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94492.84</v>
      </c>
      <c r="D1369" s="1">
        <f>'RAS-funkcijski'!E75</f>
        <v>49806.8</v>
      </c>
      <c r="E1369" s="1">
        <v>0</v>
      </c>
      <c r="F1369" s="1">
        <v>0</v>
      </c>
      <c r="G1369" s="2">
        <f t="shared" si="24"/>
        <v>13781.557239999998</v>
      </c>
      <c r="H1369" s="2">
        <f t="shared" si="27"/>
        <v>0.36000000000058208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27990.240000000002</v>
      </c>
      <c r="D1370" s="1">
        <f>'RAS-funkcijski'!E76</f>
        <v>3129</v>
      </c>
      <c r="E1370" s="1">
        <v>0</v>
      </c>
      <c r="F1370" s="1">
        <v>0</v>
      </c>
      <c r="G1370" s="2">
        <f t="shared" si="24"/>
        <v>2465.8732799999998</v>
      </c>
      <c r="H1370" s="2">
        <f t="shared" si="27"/>
        <v>0.24000000000160071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15926.74</v>
      </c>
      <c r="D1373" s="1">
        <f>'RAS-funkcijski'!E79</f>
        <v>19900</v>
      </c>
      <c r="E1373" s="1">
        <v>0</v>
      </c>
      <c r="F1373" s="1">
        <v>0</v>
      </c>
      <c r="G1373" s="2">
        <f t="shared" si="24"/>
        <v>4179.5055000000002</v>
      </c>
      <c r="H1373" s="2">
        <f t="shared" si="27"/>
        <v>0.26000000000021828</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50575.86</v>
      </c>
      <c r="D1375" s="1">
        <f>'RAS-funkcijski'!E81</f>
        <v>26777.8</v>
      </c>
      <c r="E1375" s="1">
        <v>0</v>
      </c>
      <c r="F1375" s="1">
        <v>0</v>
      </c>
      <c r="G1375" s="2">
        <f t="shared" si="24"/>
        <v>8018.1224199999997</v>
      </c>
      <c r="H1375" s="2">
        <f t="shared" si="27"/>
        <v>0.34000000000014552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147400.75</v>
      </c>
      <c r="D1376" s="1">
        <f>'RAS-funkcijski'!E82</f>
        <v>152069.91</v>
      </c>
      <c r="E1376" s="1">
        <v>0</v>
      </c>
      <c r="F1376" s="1">
        <v>0</v>
      </c>
      <c r="G1376" s="2">
        <f t="shared" si="24"/>
        <v>35220.16446</v>
      </c>
      <c r="H1376" s="2">
        <f t="shared" si="27"/>
        <v>0.33999999999650754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26187.87</v>
      </c>
      <c r="D1378" s="1">
        <f>'RAS-funkcijski'!E84</f>
        <v>7205.57</v>
      </c>
      <c r="E1378" s="1">
        <v>0</v>
      </c>
      <c r="F1378" s="1">
        <v>0</v>
      </c>
      <c r="G1378" s="2">
        <f t="shared" si="24"/>
        <v>3247.9207999999999</v>
      </c>
      <c r="H1378" s="2">
        <f t="shared" si="27"/>
        <v>0.56000000000130967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45772.78</v>
      </c>
      <c r="D1380" s="1">
        <f>'RAS-funkcijski'!E86</f>
        <v>18408.93</v>
      </c>
      <c r="E1380" s="1">
        <v>0</v>
      </c>
      <c r="F1380" s="1">
        <v>0</v>
      </c>
      <c r="G1380" s="2">
        <f t="shared" si="24"/>
        <v>6772.4324800000004</v>
      </c>
      <c r="H1380" s="2">
        <f t="shared" si="27"/>
        <v>0.29000000000087311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75440.100000000006</v>
      </c>
      <c r="D1382" s="1">
        <f>'RAS-funkcijski'!E88</f>
        <v>126455.41</v>
      </c>
      <c r="E1382" s="1">
        <v>0</v>
      </c>
      <c r="F1382" s="1">
        <v>0</v>
      </c>
      <c r="G1382" s="2">
        <f t="shared" si="24"/>
        <v>27581.477280000003</v>
      </c>
      <c r="H1382" s="2">
        <f t="shared" si="27"/>
        <v>0.51000000000931323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64993.799999999996</v>
      </c>
      <c r="D1401" s="1">
        <f>'RAS-funkcijski'!E107</f>
        <v>145613.76999999999</v>
      </c>
      <c r="E1401" s="1">
        <v>0</v>
      </c>
      <c r="F1401" s="1">
        <v>0</v>
      </c>
      <c r="G1401" s="2">
        <f t="shared" si="24"/>
        <v>36690.798019999995</v>
      </c>
      <c r="H1401" s="2">
        <f t="shared" si="27"/>
        <v>0.43000000001484295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57608.99</v>
      </c>
      <c r="D1402" s="1">
        <f>'RAS-funkcijski'!E108</f>
        <v>118136.5</v>
      </c>
      <c r="E1402" s="1">
        <v>0</v>
      </c>
      <c r="F1402" s="1">
        <v>0</v>
      </c>
      <c r="G1402" s="2">
        <f t="shared" si="24"/>
        <v>30563.72696</v>
      </c>
      <c r="H1402" s="2">
        <f t="shared" si="27"/>
        <v>0.51000000000203727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1803.38</v>
      </c>
      <c r="D1403" s="1">
        <f>'RAS-funkcijski'!E109</f>
        <v>15202.53</v>
      </c>
      <c r="E1403" s="1">
        <v>0</v>
      </c>
      <c r="F1403" s="1">
        <v>0</v>
      </c>
      <c r="G1403" s="2">
        <f t="shared" si="24"/>
        <v>3381.8861999999999</v>
      </c>
      <c r="H1403" s="2">
        <f t="shared" si="27"/>
        <v>0.8499999999994543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5581.43</v>
      </c>
      <c r="D1405" s="1">
        <f>'RAS-funkcijski'!E111</f>
        <v>12274.74</v>
      </c>
      <c r="E1405" s="1">
        <v>0</v>
      </c>
      <c r="F1405" s="1">
        <v>0</v>
      </c>
      <c r="G1405" s="2">
        <f t="shared" si="24"/>
        <v>3224.0073699999998</v>
      </c>
      <c r="H1405" s="2">
        <f t="shared" si="27"/>
        <v>0.69000000000050932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248255.28</v>
      </c>
      <c r="D1408" s="1">
        <f>'RAS-funkcijski'!E114</f>
        <v>202872.99</v>
      </c>
      <c r="E1408" s="1">
        <v>0</v>
      </c>
      <c r="F1408" s="1">
        <v>0</v>
      </c>
      <c r="G1408" s="2">
        <f t="shared" si="24"/>
        <v>71940.138599999991</v>
      </c>
      <c r="H1408" s="2">
        <f t="shared" si="27"/>
        <v>0.29000000000814907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236841.12</v>
      </c>
      <c r="D1409" s="1">
        <f>'RAS-funkcijski'!E115</f>
        <v>194378.87</v>
      </c>
      <c r="E1409" s="1">
        <v>0</v>
      </c>
      <c r="F1409" s="1">
        <v>0</v>
      </c>
      <c r="G1409" s="2">
        <f t="shared" si="24"/>
        <v>69441.473460000008</v>
      </c>
      <c r="H1409" s="2">
        <f t="shared" si="27"/>
        <v>0.25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228024.76</v>
      </c>
      <c r="D1410" s="1">
        <f>'RAS-funkcijski'!E116</f>
        <v>182118.09</v>
      </c>
      <c r="E1410" s="1">
        <v>0</v>
      </c>
      <c r="F1410" s="1">
        <v>0</v>
      </c>
      <c r="G1410" s="2">
        <f t="shared" si="24"/>
        <v>66333.225279999999</v>
      </c>
      <c r="H1410" s="2">
        <f t="shared" si="27"/>
        <v>0.32999999998719431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8816.36</v>
      </c>
      <c r="D1411" s="1">
        <f>'RAS-funkcijski'!E117</f>
        <v>12260.78</v>
      </c>
      <c r="E1411" s="1">
        <v>0</v>
      </c>
      <c r="F1411" s="1">
        <v>0</v>
      </c>
      <c r="G1411" s="2">
        <f t="shared" si="24"/>
        <v>3767.1849600000005</v>
      </c>
      <c r="H1411" s="2">
        <f t="shared" si="27"/>
        <v>0.57999999999992724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11414.16</v>
      </c>
      <c r="D1419" s="1">
        <f>'RAS-funkcijski'!E125</f>
        <v>8494.1200000000008</v>
      </c>
      <c r="E1419" s="1">
        <v>0</v>
      </c>
      <c r="F1419" s="1">
        <v>0</v>
      </c>
      <c r="G1419" s="2">
        <f t="shared" si="24"/>
        <v>3436.6904</v>
      </c>
      <c r="H1419" s="2">
        <f t="shared" si="27"/>
        <v>0.28000000000065484</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17957.3</v>
      </c>
      <c r="D1423" s="1">
        <f>'RAS-funkcijski'!E129</f>
        <v>90175.43</v>
      </c>
      <c r="E1423" s="1">
        <v>0</v>
      </c>
      <c r="F1423" s="1">
        <v>0</v>
      </c>
      <c r="G1423" s="2">
        <f t="shared" si="24"/>
        <v>24788.519999999997</v>
      </c>
      <c r="H1423" s="2">
        <f t="shared" si="27"/>
        <v>0.72999999999228748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4711.66</v>
      </c>
      <c r="D1429" s="1">
        <f>'RAS-funkcijski'!E135</f>
        <v>2659.01</v>
      </c>
      <c r="E1429" s="1">
        <v>0</v>
      </c>
      <c r="F1429" s="1">
        <v>0</v>
      </c>
      <c r="G1429" s="2">
        <f t="shared" si="24"/>
        <v>1313.8880800000002</v>
      </c>
      <c r="H1429" s="2">
        <f t="shared" si="27"/>
        <v>0.3500000000003638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1672.31</v>
      </c>
      <c r="D1431" s="1">
        <f>'RAS-funkcijski'!E137</f>
        <v>1290</v>
      </c>
      <c r="E1431" s="1">
        <v>0</v>
      </c>
      <c r="F1431" s="1">
        <v>0</v>
      </c>
      <c r="G1431" s="2">
        <f t="shared" si="24"/>
        <v>565.55723000000012</v>
      </c>
      <c r="H1431" s="2">
        <f t="shared" si="27"/>
        <v>0.30999999999994543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11573.33</v>
      </c>
      <c r="D1434" s="1">
        <f>'RAS-funkcijski'!E140</f>
        <v>86226.42</v>
      </c>
      <c r="E1434" s="1">
        <v>0</v>
      </c>
      <c r="F1434" s="1">
        <v>0</v>
      </c>
      <c r="G1434" s="2">
        <f t="shared" si="24"/>
        <v>25027.559120000002</v>
      </c>
      <c r="H1434" s="2">
        <f t="shared" si="27"/>
        <v>0.74999999999818101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1271010.48</v>
      </c>
      <c r="D1435" s="13">
        <f>'RAS-funkcijski'!E141</f>
        <v>1867073.19</v>
      </c>
      <c r="E1435" s="13">
        <v>0</v>
      </c>
      <c r="F1435" s="13">
        <v>0</v>
      </c>
      <c r="G1435" s="14">
        <f t="shared" si="24"/>
        <v>685706.48982000002</v>
      </c>
      <c r="H1435" s="14">
        <f t="shared" si="27"/>
        <v>0.66999999992549419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606353.26</v>
      </c>
      <c r="D1480" s="6"/>
      <c r="E1480" s="6">
        <v>0</v>
      </c>
      <c r="F1480" s="6">
        <v>0</v>
      </c>
      <c r="G1480" s="7">
        <f t="shared" ref="G1480:G1580" si="34">B1480/1000*C1480</f>
        <v>606.35325999999998</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1825681.1199999999</v>
      </c>
      <c r="D1481" s="1">
        <v>0</v>
      </c>
      <c r="E1481" s="1">
        <v>0</v>
      </c>
      <c r="F1481" s="1">
        <v>0</v>
      </c>
      <c r="G1481" s="2">
        <f t="shared" si="34"/>
        <v>3651.3622399999999</v>
      </c>
      <c r="H1481" s="2">
        <f t="shared" si="35"/>
        <v>0.11999999987892807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870714.78999999992</v>
      </c>
      <c r="D1483" s="1">
        <v>0</v>
      </c>
      <c r="E1483" s="1">
        <v>0</v>
      </c>
      <c r="F1483" s="1">
        <v>0</v>
      </c>
      <c r="G1483" s="2">
        <f t="shared" si="34"/>
        <v>3482.85916</v>
      </c>
      <c r="H1483" s="2">
        <f t="shared" si="35"/>
        <v>0.21000000007916242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278453.61</v>
      </c>
      <c r="D1484" s="1">
        <v>0</v>
      </c>
      <c r="E1484" s="1">
        <v>0</v>
      </c>
      <c r="F1484" s="1">
        <v>0</v>
      </c>
      <c r="G1484" s="2">
        <f t="shared" si="34"/>
        <v>1392.2680499999999</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431286.34</v>
      </c>
      <c r="D1485" s="1">
        <v>0</v>
      </c>
      <c r="E1485" s="1">
        <v>0</v>
      </c>
      <c r="F1485" s="1">
        <v>0</v>
      </c>
      <c r="G1485" s="2">
        <f t="shared" si="34"/>
        <v>2587.7180400000002</v>
      </c>
      <c r="H1485" s="2">
        <f t="shared" si="35"/>
        <v>0.34000000002561137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20333.73</v>
      </c>
      <c r="D1486" s="1">
        <v>0</v>
      </c>
      <c r="E1486" s="1">
        <v>0</v>
      </c>
      <c r="F1486" s="1">
        <v>0</v>
      </c>
      <c r="G1486" s="2">
        <f t="shared" si="34"/>
        <v>142.33610999999999</v>
      </c>
      <c r="H1486" s="2">
        <f t="shared" si="35"/>
        <v>0.27000000000043656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29390.39</v>
      </c>
      <c r="D1489" s="1">
        <v>0</v>
      </c>
      <c r="E1489" s="1">
        <v>0</v>
      </c>
      <c r="F1489" s="1">
        <v>0</v>
      </c>
      <c r="G1489" s="2">
        <f t="shared" si="34"/>
        <v>293.90390000000002</v>
      </c>
      <c r="H1489" s="2">
        <f t="shared" si="35"/>
        <v>0.38999999999941792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35699.760000000002</v>
      </c>
      <c r="D1490" s="1">
        <v>0</v>
      </c>
      <c r="E1490" s="1">
        <v>0</v>
      </c>
      <c r="F1490" s="1">
        <v>0</v>
      </c>
      <c r="G1490" s="2">
        <f t="shared" si="34"/>
        <v>392.69736</v>
      </c>
      <c r="H1490" s="2">
        <f t="shared" si="35"/>
        <v>0.23999999999796273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75550.960000000006</v>
      </c>
      <c r="D1491" s="1">
        <v>0</v>
      </c>
      <c r="E1491" s="1">
        <v>0</v>
      </c>
      <c r="F1491" s="1">
        <v>0</v>
      </c>
      <c r="G1491" s="2">
        <f t="shared" si="34"/>
        <v>906.61152000000004</v>
      </c>
      <c r="H1491" s="2">
        <f t="shared" si="35"/>
        <v>3.9999999993597157E-2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933859.22</v>
      </c>
      <c r="D1492" s="1">
        <v>0</v>
      </c>
      <c r="E1492" s="1">
        <v>0</v>
      </c>
      <c r="F1492" s="1">
        <v>0</v>
      </c>
      <c r="G1492" s="2">
        <f t="shared" si="34"/>
        <v>12140.16986</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21107.11</v>
      </c>
      <c r="D1493" s="1">
        <v>0</v>
      </c>
      <c r="E1493" s="1">
        <v>0</v>
      </c>
      <c r="F1493" s="1">
        <v>0</v>
      </c>
      <c r="G1493" s="2">
        <f t="shared" si="34"/>
        <v>295.49954000000002</v>
      </c>
      <c r="H1493" s="2">
        <f t="shared" si="35"/>
        <v>0.11000000000058208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21107.11</v>
      </c>
      <c r="D1497" s="1">
        <v>0</v>
      </c>
      <c r="E1497" s="1">
        <v>0</v>
      </c>
      <c r="F1497" s="1">
        <v>0</v>
      </c>
      <c r="G1497" s="2">
        <f t="shared" si="34"/>
        <v>379.92797999999999</v>
      </c>
      <c r="H1497" s="2">
        <f t="shared" si="35"/>
        <v>0.11000000000058208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1929609.74</v>
      </c>
      <c r="D1499" s="1">
        <v>0</v>
      </c>
      <c r="E1499" s="1">
        <v>0</v>
      </c>
      <c r="F1499" s="1">
        <v>0</v>
      </c>
      <c r="G1499" s="2">
        <f t="shared" si="34"/>
        <v>38592.194799999997</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892783.92</v>
      </c>
      <c r="D1501" s="1">
        <v>0</v>
      </c>
      <c r="E1501" s="1">
        <v>0</v>
      </c>
      <c r="F1501" s="1">
        <v>0</v>
      </c>
      <c r="G1501" s="2">
        <f t="shared" si="34"/>
        <v>19641.24624</v>
      </c>
      <c r="H1501" s="2">
        <f t="shared" si="35"/>
        <v>7.9999999958090484E-2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278617.40000000002</v>
      </c>
      <c r="D1502" s="1">
        <v>0</v>
      </c>
      <c r="E1502" s="1">
        <v>0</v>
      </c>
      <c r="F1502" s="1">
        <v>0</v>
      </c>
      <c r="G1502" s="2">
        <f t="shared" si="34"/>
        <v>6408.2002000000002</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437078.19</v>
      </c>
      <c r="D1503" s="1">
        <v>0</v>
      </c>
      <c r="E1503" s="1">
        <v>0</v>
      </c>
      <c r="F1503" s="1">
        <v>0</v>
      </c>
      <c r="G1503" s="2">
        <f t="shared" si="34"/>
        <v>10489.876560000001</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20278.07</v>
      </c>
      <c r="D1504" s="1">
        <v>0</v>
      </c>
      <c r="E1504" s="1">
        <v>0</v>
      </c>
      <c r="F1504" s="1">
        <v>0</v>
      </c>
      <c r="G1504" s="2">
        <f t="shared" si="34"/>
        <v>506.95175</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108.7</v>
      </c>
      <c r="D1506" s="1">
        <v>0</v>
      </c>
      <c r="E1506" s="1">
        <v>0</v>
      </c>
      <c r="F1506" s="1">
        <v>0</v>
      </c>
      <c r="G1506" s="2">
        <f>B1506/1000*C1506</f>
        <v>2.9348999999999998</v>
      </c>
      <c r="H1506" s="2">
        <f>ABS(C1506-ROUND(C1506,0))</f>
        <v>0.29999999999999716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29390.39</v>
      </c>
      <c r="D1507" s="1">
        <v>0</v>
      </c>
      <c r="E1507" s="1">
        <v>0</v>
      </c>
      <c r="F1507" s="1">
        <v>0</v>
      </c>
      <c r="G1507" s="2">
        <f t="shared" si="34"/>
        <v>822.93092000000001</v>
      </c>
      <c r="H1507" s="2">
        <f t="shared" si="35"/>
        <v>0.38999999999941792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35699.760000000002</v>
      </c>
      <c r="D1508" s="1">
        <v>0</v>
      </c>
      <c r="E1508" s="1">
        <v>0</v>
      </c>
      <c r="F1508" s="1">
        <v>0</v>
      </c>
      <c r="G1508" s="2">
        <f t="shared" si="34"/>
        <v>1035.29304</v>
      </c>
      <c r="H1508" s="2">
        <f t="shared" si="35"/>
        <v>0.23999999999796273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91611.41</v>
      </c>
      <c r="D1509" s="1">
        <v>0</v>
      </c>
      <c r="E1509" s="1">
        <v>0</v>
      </c>
      <c r="F1509" s="1">
        <v>0</v>
      </c>
      <c r="G1509" s="2">
        <f t="shared" si="34"/>
        <v>2748.3422999999998</v>
      </c>
      <c r="H1509" s="2">
        <f t="shared" si="35"/>
        <v>0.41000000000349246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935834.29</v>
      </c>
      <c r="D1510" s="1">
        <v>0</v>
      </c>
      <c r="E1510" s="1">
        <v>0</v>
      </c>
      <c r="F1510" s="1">
        <v>0</v>
      </c>
      <c r="G1510" s="2">
        <f t="shared" si="34"/>
        <v>29010.862990000001</v>
      </c>
      <c r="H1510" s="2">
        <f t="shared" si="35"/>
        <v>0.2900000000372529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100991.53</v>
      </c>
      <c r="D1511" s="1">
        <v>0</v>
      </c>
      <c r="E1511" s="1">
        <v>0</v>
      </c>
      <c r="F1511" s="1">
        <v>0</v>
      </c>
      <c r="G1511" s="2">
        <f t="shared" si="34"/>
        <v>3231.7289599999999</v>
      </c>
      <c r="H1511" s="2">
        <f t="shared" si="35"/>
        <v>0.47000000000116415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100991.53</v>
      </c>
      <c r="D1515" s="1">
        <v>0</v>
      </c>
      <c r="E1515" s="1">
        <v>0</v>
      </c>
      <c r="F1515" s="1">
        <v>0</v>
      </c>
      <c r="G1515" s="2">
        <f t="shared" si="34"/>
        <v>3635.6950799999995</v>
      </c>
      <c r="H1515" s="2">
        <f t="shared" si="35"/>
        <v>0.47000000000116415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502424.6399999999</v>
      </c>
      <c r="D1517" s="1">
        <v>0</v>
      </c>
      <c r="E1517" s="1">
        <v>0</v>
      </c>
      <c r="F1517" s="1">
        <v>0</v>
      </c>
      <c r="G1517" s="2">
        <f t="shared" si="34"/>
        <v>19092.136319999994</v>
      </c>
      <c r="H1517" s="2">
        <f t="shared" si="35"/>
        <v>0.36000000010244548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86.25</v>
      </c>
      <c r="D1518" s="1">
        <v>0</v>
      </c>
      <c r="E1518" s="1">
        <v>0</v>
      </c>
      <c r="F1518" s="1">
        <v>0</v>
      </c>
      <c r="G1518" s="2">
        <f t="shared" si="34"/>
        <v>3.36375</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86.25</v>
      </c>
      <c r="D1524" s="1">
        <v>0</v>
      </c>
      <c r="E1524" s="1">
        <v>0</v>
      </c>
      <c r="F1524" s="1">
        <v>0</v>
      </c>
      <c r="G1524" s="2">
        <f t="shared" si="34"/>
        <v>3.8812499999999996</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86.25</v>
      </c>
      <c r="D1525" s="1">
        <v>0</v>
      </c>
      <c r="E1525" s="1">
        <v>0</v>
      </c>
      <c r="F1525" s="1">
        <v>0</v>
      </c>
      <c r="G1525" s="2">
        <f t="shared" si="34"/>
        <v>3.9674999999999998</v>
      </c>
      <c r="H1525" s="2">
        <f t="shared" si="35"/>
        <v>0.25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86.25</v>
      </c>
      <c r="D1526" s="1">
        <v>0</v>
      </c>
      <c r="E1526" s="1">
        <v>0</v>
      </c>
      <c r="F1526" s="1">
        <v>0</v>
      </c>
      <c r="G1526" s="2">
        <f t="shared" si="34"/>
        <v>4.05375</v>
      </c>
      <c r="H1526" s="2">
        <f t="shared" si="35"/>
        <v>0.25</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502338.39</v>
      </c>
      <c r="D1576" s="1">
        <v>0</v>
      </c>
      <c r="E1576" s="1">
        <v>0</v>
      </c>
      <c r="F1576" s="1">
        <v>0</v>
      </c>
      <c r="G1576" s="2">
        <f t="shared" si="34"/>
        <v>48726.823830000001</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54975.65</v>
      </c>
      <c r="D1578" s="1">
        <v>0</v>
      </c>
      <c r="E1578" s="1">
        <v>0</v>
      </c>
      <c r="F1578" s="1">
        <v>0</v>
      </c>
      <c r="G1578" s="2">
        <f t="shared" si="34"/>
        <v>5442.5893500000002</v>
      </c>
      <c r="H1578" s="2">
        <f t="shared" si="35"/>
        <v>0.34999999999854481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711.19</v>
      </c>
      <c r="D1579" s="1">
        <v>0</v>
      </c>
      <c r="E1579" s="1">
        <v>0</v>
      </c>
      <c r="F1579" s="1">
        <v>0</v>
      </c>
      <c r="G1579" s="2">
        <f t="shared" si="34"/>
        <v>71.119000000000014</v>
      </c>
      <c r="H1579" s="2">
        <f t="shared" si="35"/>
        <v>0.19000000000005457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446651.55</v>
      </c>
      <c r="D1580" s="13">
        <v>0</v>
      </c>
      <c r="E1580" s="13">
        <v>0</v>
      </c>
      <c r="F1580" s="13">
        <v>0</v>
      </c>
      <c r="G1580" s="14">
        <f t="shared" si="34"/>
        <v>45111.806550000001</v>
      </c>
      <c r="H1580" s="14">
        <f t="shared" si="35"/>
        <v>0.45000000001164153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37164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1213826.1800000002</v>
      </c>
      <c r="I16" s="170">
        <f>'PR-RAS'!E6</f>
        <v>2062007.2200000002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893832.29</v>
      </c>
      <c r="I17" s="170">
        <f>'PR-RAS'!E151</f>
        <v>918825.61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217680.49000000014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32769.140000000072</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3504169.4100000011</v>
      </c>
      <c r="I20" s="173">
        <f>BILANCA!E7</f>
        <v>4283507.1500000004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420064.86</v>
      </c>
      <c r="I21" s="175">
        <f>BILANCA!E68</f>
        <v>515416.55000000005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606353.18999999994</v>
      </c>
      <c r="I22" s="175">
        <f>BILANCA!E176</f>
        <v>502424.64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3317881.0800000005</v>
      </c>
      <c r="I23" s="177">
        <f>BILANCA!E237</f>
        <v>4296499.0600000005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249867.15</v>
      </c>
      <c r="I24" s="173">
        <f>'RAS-funkcijski'!E5</f>
        <v>317881.83</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308395.73000000004</v>
      </c>
      <c r="I25" s="175">
        <f>'RAS-funkcijski'!E35</f>
        <v>826231.56</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75440.100000000006</v>
      </c>
      <c r="I26" s="175">
        <f>'RAS-funkcijski'!E88</f>
        <v>126455.41</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248255.28</v>
      </c>
      <c r="I27" s="175">
        <f>'RAS-funkcijski'!E114</f>
        <v>202872.99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1271010.48</v>
      </c>
      <c r="I28" s="179">
        <f>'RAS-funkcijski'!E141</f>
        <v>1867073.19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606353.26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502424.6399999999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86.25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502338.39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92"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1213826.1800000002</v>
      </c>
      <c r="E6" s="51">
        <f>E7+E44+E50+E82+E106+E124+E133+E139</f>
        <v>2062007.2200000002</v>
      </c>
      <c r="F6" s="52">
        <f t="shared" ref="F6:F131" si="0">IF(D6&lt;&gt;0,IF(E6/D6&gt;=100,"&gt;&gt;100",E6/D6*100),"-")</f>
        <v>169.87664741256447</v>
      </c>
    </row>
    <row r="7" spans="1:25" ht="12.75" customHeight="1" x14ac:dyDescent="0.2">
      <c r="A7" s="53">
        <v>61</v>
      </c>
      <c r="B7" s="294" t="s">
        <v>60</v>
      </c>
      <c r="C7" s="50" t="s">
        <v>61</v>
      </c>
      <c r="D7" s="51">
        <f t="shared" ref="D7:E7" si="1">D8+D17+D23+D29+D37+D40</f>
        <v>304650.78000000003</v>
      </c>
      <c r="E7" s="51">
        <f t="shared" si="1"/>
        <v>474738.62</v>
      </c>
      <c r="F7" s="52">
        <f t="shared" si="0"/>
        <v>155.83042984495231</v>
      </c>
    </row>
    <row r="8" spans="1:25" ht="12.75" customHeight="1" x14ac:dyDescent="0.2">
      <c r="A8" s="53">
        <v>611</v>
      </c>
      <c r="B8" s="85" t="s">
        <v>62</v>
      </c>
      <c r="C8" s="50" t="s">
        <v>63</v>
      </c>
      <c r="D8" s="51">
        <f t="shared" ref="D8:E8" si="2">SUM(D9:D14)-D15-D16</f>
        <v>277291.27</v>
      </c>
      <c r="E8" s="51">
        <f t="shared" si="2"/>
        <v>441260.74</v>
      </c>
      <c r="F8" s="52">
        <f t="shared" si="0"/>
        <v>159.13257564870324</v>
      </c>
    </row>
    <row r="9" spans="1:25" ht="12.75" customHeight="1" x14ac:dyDescent="0.2">
      <c r="A9" s="53">
        <v>6111</v>
      </c>
      <c r="B9" s="85" t="s">
        <v>64</v>
      </c>
      <c r="C9" s="50" t="s">
        <v>65</v>
      </c>
      <c r="D9" s="242">
        <v>267993.89</v>
      </c>
      <c r="E9" s="242">
        <v>439572.1</v>
      </c>
      <c r="F9" s="52">
        <f t="shared" si="0"/>
        <v>164.02317978219577</v>
      </c>
    </row>
    <row r="10" spans="1:25" ht="12.75" customHeight="1" x14ac:dyDescent="0.2">
      <c r="A10" s="53">
        <v>6112</v>
      </c>
      <c r="B10" s="85" t="s">
        <v>66</v>
      </c>
      <c r="C10" s="50" t="s">
        <v>67</v>
      </c>
      <c r="D10" s="242">
        <v>2783.17</v>
      </c>
      <c r="E10" s="242">
        <v>25175.200000000001</v>
      </c>
      <c r="F10" s="52">
        <f t="shared" si="0"/>
        <v>904.55128504546974</v>
      </c>
    </row>
    <row r="11" spans="1:25" ht="12.75" customHeight="1" x14ac:dyDescent="0.2">
      <c r="A11" s="53">
        <v>6113</v>
      </c>
      <c r="B11" s="85" t="s">
        <v>68</v>
      </c>
      <c r="C11" s="50" t="s">
        <v>69</v>
      </c>
      <c r="D11" s="242">
        <v>1268.46</v>
      </c>
      <c r="E11" s="242">
        <v>11678.14</v>
      </c>
      <c r="F11" s="52">
        <f t="shared" si="0"/>
        <v>920.65496744083362</v>
      </c>
    </row>
    <row r="12" spans="1:25" ht="12.75" customHeight="1" x14ac:dyDescent="0.2">
      <c r="A12" s="53">
        <v>6114</v>
      </c>
      <c r="B12" s="85" t="s">
        <v>70</v>
      </c>
      <c r="C12" s="50" t="s">
        <v>71</v>
      </c>
      <c r="D12" s="242">
        <v>342.99</v>
      </c>
      <c r="E12" s="242">
        <v>17513.78</v>
      </c>
      <c r="F12" s="52">
        <f t="shared" si="0"/>
        <v>5106.2071780518381</v>
      </c>
    </row>
    <row r="13" spans="1:25" ht="12.75" customHeight="1" x14ac:dyDescent="0.2">
      <c r="A13" s="53">
        <v>6115</v>
      </c>
      <c r="B13" s="85" t="s">
        <v>72</v>
      </c>
      <c r="C13" s="50" t="s">
        <v>73</v>
      </c>
      <c r="D13" s="242">
        <v>4902.76</v>
      </c>
      <c r="E13" s="242">
        <v>21050.2</v>
      </c>
      <c r="F13" s="52">
        <f t="shared" si="0"/>
        <v>429.3540781111048</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73728.679999999993</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27241.55</v>
      </c>
      <c r="E23" s="51">
        <f t="shared" si="4"/>
        <v>33465.879999999997</v>
      </c>
      <c r="F23" s="52">
        <f t="shared" si="0"/>
        <v>122.84866316343968</v>
      </c>
    </row>
    <row r="24" spans="1:6" ht="12.75" customHeight="1" x14ac:dyDescent="0.2">
      <c r="A24" s="53">
        <v>6131</v>
      </c>
      <c r="B24" s="85" t="s">
        <v>94</v>
      </c>
      <c r="C24" s="50" t="s">
        <v>95</v>
      </c>
      <c r="D24" s="242">
        <v>2870.54</v>
      </c>
      <c r="E24" s="242">
        <v>2647.21</v>
      </c>
      <c r="F24" s="52">
        <f t="shared" si="0"/>
        <v>92.219930744737923</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24371.01</v>
      </c>
      <c r="E27" s="242">
        <v>30818.67</v>
      </c>
      <c r="F27" s="52">
        <f t="shared" si="0"/>
        <v>126.45626914928845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117.96000000000001</v>
      </c>
      <c r="E29" s="51">
        <f t="shared" si="5"/>
        <v>12</v>
      </c>
      <c r="F29" s="52">
        <f t="shared" si="0"/>
        <v>10.172939979654119</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8.98</v>
      </c>
      <c r="E31" s="242">
        <v>12</v>
      </c>
      <c r="F31" s="52">
        <f t="shared" si="0"/>
        <v>133.630289532294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108.98</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673883.40999999992</v>
      </c>
      <c r="E50" s="51">
        <f>E51+E54+E59+E62+E65+E68+E71+E74+E77</f>
        <v>1316768</v>
      </c>
      <c r="F50" s="52">
        <f t="shared" si="0"/>
        <v>195.39997282319212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536919.38</v>
      </c>
      <c r="E59" s="51">
        <f t="shared" si="12"/>
        <v>600361.6</v>
      </c>
      <c r="F59" s="52">
        <f t="shared" si="0"/>
        <v>111.81596760392594</v>
      </c>
    </row>
    <row r="60" spans="1:6" ht="24" x14ac:dyDescent="0.2">
      <c r="A60" s="53">
        <v>6331</v>
      </c>
      <c r="B60" s="86" t="s">
        <v>166</v>
      </c>
      <c r="C60" s="50" t="s">
        <v>167</v>
      </c>
      <c r="D60" s="242">
        <v>487216.81</v>
      </c>
      <c r="E60" s="242">
        <v>551071</v>
      </c>
      <c r="F60" s="52">
        <f t="shared" si="0"/>
        <v>113.10590864054957</v>
      </c>
    </row>
    <row r="61" spans="1:6" ht="24" x14ac:dyDescent="0.2">
      <c r="A61" s="53">
        <v>6332</v>
      </c>
      <c r="B61" s="86" t="s">
        <v>168</v>
      </c>
      <c r="C61" s="50" t="s">
        <v>169</v>
      </c>
      <c r="D61" s="242">
        <v>49702.57</v>
      </c>
      <c r="E61" s="242">
        <v>49290.6</v>
      </c>
      <c r="F61" s="52">
        <f t="shared" si="0"/>
        <v>99.171129380231235</v>
      </c>
    </row>
    <row r="62" spans="1:6" ht="12.75" customHeight="1" x14ac:dyDescent="0.2">
      <c r="A62" s="53">
        <v>634</v>
      </c>
      <c r="B62" s="85" t="s">
        <v>170</v>
      </c>
      <c r="C62" s="50" t="s">
        <v>171</v>
      </c>
      <c r="D62" s="51">
        <f t="shared" ref="D62:E62" si="13">SUM(D63:D64)</f>
        <v>9272.23</v>
      </c>
      <c r="E62" s="51">
        <f t="shared" si="13"/>
        <v>83035.77</v>
      </c>
      <c r="F62" s="52">
        <f t="shared" si="0"/>
        <v>895.53181920638303</v>
      </c>
    </row>
    <row r="63" spans="1:6" ht="12.75" customHeight="1" x14ac:dyDescent="0.2">
      <c r="A63" s="53">
        <v>6341</v>
      </c>
      <c r="B63" s="85" t="s">
        <v>172</v>
      </c>
      <c r="C63" s="50" t="s">
        <v>173</v>
      </c>
      <c r="D63" s="242">
        <v>9272.23</v>
      </c>
      <c r="E63" s="242">
        <v>5171.8900000000003</v>
      </c>
      <c r="F63" s="52">
        <f t="shared" si="0"/>
        <v>55.778275560463882</v>
      </c>
    </row>
    <row r="64" spans="1:6" ht="12.75" customHeight="1" x14ac:dyDescent="0.2">
      <c r="A64" s="53">
        <v>6342</v>
      </c>
      <c r="B64" s="85" t="s">
        <v>174</v>
      </c>
      <c r="C64" s="50" t="s">
        <v>175</v>
      </c>
      <c r="D64" s="242">
        <v>0</v>
      </c>
      <c r="E64" s="242">
        <v>77863.88</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81238.820000000007</v>
      </c>
      <c r="E68" s="51">
        <f t="shared" si="15"/>
        <v>806.4</v>
      </c>
      <c r="F68" s="52">
        <f t="shared" si="0"/>
        <v>0.99262889342804328</v>
      </c>
    </row>
    <row r="69" spans="1:6" ht="12.75" customHeight="1" x14ac:dyDescent="0.2">
      <c r="A69" s="53" t="s">
        <v>184</v>
      </c>
      <c r="B69" s="85" t="s">
        <v>185</v>
      </c>
      <c r="C69" s="50" t="s">
        <v>184</v>
      </c>
      <c r="D69" s="242">
        <v>81238.820000000007</v>
      </c>
      <c r="E69" s="242">
        <v>806.4</v>
      </c>
      <c r="F69" s="52">
        <f t="shared" si="0"/>
        <v>0.99262889342804328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46452.98</v>
      </c>
      <c r="E74" s="51">
        <f t="shared" si="17"/>
        <v>632564.23</v>
      </c>
      <c r="F74" s="52">
        <f t="shared" si="0"/>
        <v>1361.730140886548</v>
      </c>
    </row>
    <row r="75" spans="1:6" ht="12.75" customHeight="1" x14ac:dyDescent="0.2">
      <c r="A75" s="53" t="s">
        <v>196</v>
      </c>
      <c r="B75" s="85" t="s">
        <v>197</v>
      </c>
      <c r="C75" s="50" t="s">
        <v>196</v>
      </c>
      <c r="D75" s="242">
        <v>0</v>
      </c>
      <c r="E75" s="242">
        <v>77120.28</v>
      </c>
      <c r="F75" s="52" t="str">
        <f t="shared" si="0"/>
        <v>-</v>
      </c>
    </row>
    <row r="76" spans="1:6" ht="12.75" customHeight="1" x14ac:dyDescent="0.2">
      <c r="A76" s="53" t="s">
        <v>198</v>
      </c>
      <c r="B76" s="85" t="s">
        <v>199</v>
      </c>
      <c r="C76" s="50" t="s">
        <v>198</v>
      </c>
      <c r="D76" s="242">
        <v>46452.98</v>
      </c>
      <c r="E76" s="242">
        <v>555443.94999999995</v>
      </c>
      <c r="F76" s="52">
        <f t="shared" si="0"/>
        <v>1195.7122018867249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15219.26</v>
      </c>
      <c r="E82" s="51">
        <f t="shared" si="19"/>
        <v>33579.51</v>
      </c>
      <c r="F82" s="52">
        <f t="shared" si="0"/>
        <v>220.63825705060563</v>
      </c>
    </row>
    <row r="83" spans="1:6" ht="12.75" customHeight="1" x14ac:dyDescent="0.2">
      <c r="A83" s="53">
        <v>641</v>
      </c>
      <c r="B83" s="85" t="s">
        <v>212</v>
      </c>
      <c r="C83" s="50" t="s">
        <v>213</v>
      </c>
      <c r="D83" s="51">
        <f t="shared" ref="D83:E83" si="20">SUM(D84:D90)</f>
        <v>3900.4100000000003</v>
      </c>
      <c r="E83" s="51">
        <f t="shared" si="20"/>
        <v>1337.69</v>
      </c>
      <c r="F83" s="52">
        <f t="shared" si="0"/>
        <v>34.296138098302485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1.84</v>
      </c>
      <c r="E85" s="242">
        <v>1.5</v>
      </c>
      <c r="F85" s="52">
        <f t="shared" si="0"/>
        <v>81.521739130434781</v>
      </c>
    </row>
    <row r="86" spans="1:6" ht="12.75" customHeight="1" x14ac:dyDescent="0.2">
      <c r="A86" s="53">
        <v>6414</v>
      </c>
      <c r="B86" s="85" t="s">
        <v>218</v>
      </c>
      <c r="C86" s="50" t="s">
        <v>219</v>
      </c>
      <c r="D86" s="242">
        <v>3898.57</v>
      </c>
      <c r="E86" s="242">
        <v>1177.01</v>
      </c>
      <c r="F86" s="52">
        <f t="shared" si="0"/>
        <v>30.190813554713653</v>
      </c>
    </row>
    <row r="87" spans="1:6" ht="12.75" customHeight="1" x14ac:dyDescent="0.2">
      <c r="A87" s="53">
        <v>6415</v>
      </c>
      <c r="B87" s="85" t="s">
        <v>220</v>
      </c>
      <c r="C87" s="50" t="s">
        <v>221</v>
      </c>
      <c r="D87" s="242">
        <v>0</v>
      </c>
      <c r="E87" s="242">
        <v>159.18</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11318.85</v>
      </c>
      <c r="E91" s="51">
        <f t="shared" si="21"/>
        <v>32241.82</v>
      </c>
      <c r="F91" s="52">
        <f t="shared" si="0"/>
        <v>284.85066945846972</v>
      </c>
    </row>
    <row r="92" spans="1:6" ht="12.75" customHeight="1" x14ac:dyDescent="0.2">
      <c r="A92" s="53">
        <v>6421</v>
      </c>
      <c r="B92" s="85" t="s">
        <v>230</v>
      </c>
      <c r="C92" s="50" t="s">
        <v>231</v>
      </c>
      <c r="D92" s="242">
        <v>830.28</v>
      </c>
      <c r="E92" s="242">
        <v>8160.28</v>
      </c>
      <c r="F92" s="52">
        <f t="shared" si="0"/>
        <v>982.83470636411823</v>
      </c>
    </row>
    <row r="93" spans="1:6" ht="12.75" customHeight="1" x14ac:dyDescent="0.2">
      <c r="A93" s="53">
        <v>6422</v>
      </c>
      <c r="B93" s="85" t="s">
        <v>232</v>
      </c>
      <c r="C93" s="50" t="s">
        <v>233</v>
      </c>
      <c r="D93" s="242">
        <v>7951.4</v>
      </c>
      <c r="E93" s="242">
        <v>7170</v>
      </c>
      <c r="F93" s="52">
        <f t="shared" si="0"/>
        <v>90.172799758533102</v>
      </c>
    </row>
    <row r="94" spans="1:6" ht="12.75" customHeight="1" x14ac:dyDescent="0.2">
      <c r="A94" s="53">
        <v>6423</v>
      </c>
      <c r="B94" s="85" t="s">
        <v>234</v>
      </c>
      <c r="C94" s="50" t="s">
        <v>235</v>
      </c>
      <c r="D94" s="242">
        <v>2453.5500000000002</v>
      </c>
      <c r="E94" s="242">
        <v>16414.39</v>
      </c>
      <c r="F94" s="52">
        <f t="shared" si="0"/>
        <v>669.00572639644588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83.62</v>
      </c>
      <c r="E97" s="242">
        <v>497.15</v>
      </c>
      <c r="F97" s="52">
        <f t="shared" si="0"/>
        <v>594.53480028701267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218150.29</v>
      </c>
      <c r="E106" s="51">
        <f t="shared" si="23"/>
        <v>232053.35</v>
      </c>
      <c r="F106" s="52">
        <f t="shared" si="0"/>
        <v>106.37315678104302</v>
      </c>
    </row>
    <row r="107" spans="1:6" ht="12.75" customHeight="1" x14ac:dyDescent="0.2">
      <c r="A107" s="53">
        <v>651</v>
      </c>
      <c r="B107" s="85" t="s">
        <v>260</v>
      </c>
      <c r="C107" s="50" t="s">
        <v>261</v>
      </c>
      <c r="D107" s="51">
        <f t="shared" ref="D107:E107" si="24">SUM(D108:D111)</f>
        <v>15865.32</v>
      </c>
      <c r="E107" s="51">
        <f t="shared" si="24"/>
        <v>1732.6</v>
      </c>
      <c r="F107" s="52">
        <f t="shared" si="0"/>
        <v>10.920674779960315</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1.85</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15865.32</v>
      </c>
      <c r="E111" s="242">
        <v>1730.75</v>
      </c>
      <c r="F111" s="52">
        <f t="shared" si="0"/>
        <v>10.909014126409049</v>
      </c>
    </row>
    <row r="112" spans="1:6" ht="12.75" customHeight="1" x14ac:dyDescent="0.2">
      <c r="A112" s="53">
        <v>652</v>
      </c>
      <c r="B112" s="85" t="s">
        <v>270</v>
      </c>
      <c r="C112" s="50" t="s">
        <v>271</v>
      </c>
      <c r="D112" s="51">
        <f t="shared" ref="D112:E112" si="25">SUM(D113:D119)</f>
        <v>96359.27</v>
      </c>
      <c r="E112" s="51">
        <f t="shared" si="25"/>
        <v>163956.84</v>
      </c>
      <c r="F112" s="52">
        <f t="shared" si="0"/>
        <v>170.15160035977857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298.19</v>
      </c>
      <c r="E114" s="242">
        <v>58.89</v>
      </c>
      <c r="F114" s="52">
        <f t="shared" si="0"/>
        <v>19.749153224454208</v>
      </c>
    </row>
    <row r="115" spans="1:6" ht="12.75" customHeight="1" x14ac:dyDescent="0.2">
      <c r="A115" s="53">
        <v>6524</v>
      </c>
      <c r="B115" s="85" t="s">
        <v>276</v>
      </c>
      <c r="C115" s="50" t="s">
        <v>277</v>
      </c>
      <c r="D115" s="242">
        <v>45572.42</v>
      </c>
      <c r="E115" s="242">
        <v>105430.14</v>
      </c>
      <c r="F115" s="52">
        <f t="shared" si="0"/>
        <v>231.34637133599662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50488.66</v>
      </c>
      <c r="E117" s="242">
        <v>58467.81</v>
      </c>
      <c r="F117" s="52">
        <f t="shared" si="0"/>
        <v>115.80384585370258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105925.70000000001</v>
      </c>
      <c r="E120" s="51">
        <f t="shared" si="26"/>
        <v>66363.91</v>
      </c>
      <c r="F120" s="52">
        <f t="shared" si="0"/>
        <v>62.651377333357253</v>
      </c>
    </row>
    <row r="121" spans="1:6" ht="12.75" customHeight="1" x14ac:dyDescent="0.2">
      <c r="A121" s="53">
        <v>6531</v>
      </c>
      <c r="B121" s="85" t="s">
        <v>288</v>
      </c>
      <c r="C121" s="50" t="s">
        <v>289</v>
      </c>
      <c r="D121" s="242">
        <v>44.32</v>
      </c>
      <c r="E121" s="242">
        <v>9420.3799999999992</v>
      </c>
      <c r="F121" s="52" t="str">
        <f t="shared" si="0"/>
        <v>&gt;&gt;100</v>
      </c>
    </row>
    <row r="122" spans="1:6" ht="12.75" customHeight="1" x14ac:dyDescent="0.2">
      <c r="A122" s="53">
        <v>6532</v>
      </c>
      <c r="B122" s="85" t="s">
        <v>290</v>
      </c>
      <c r="C122" s="50" t="s">
        <v>291</v>
      </c>
      <c r="D122" s="242">
        <v>105881.38</v>
      </c>
      <c r="E122" s="242">
        <v>56943.53</v>
      </c>
      <c r="F122" s="52">
        <f t="shared" si="0"/>
        <v>53.780494738546089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1825.1100000000001</v>
      </c>
      <c r="E124" s="51">
        <f t="shared" si="27"/>
        <v>4867.74</v>
      </c>
      <c r="F124" s="52">
        <f t="shared" si="0"/>
        <v>266.70940381675621</v>
      </c>
    </row>
    <row r="125" spans="1:6" ht="12.75" customHeight="1" x14ac:dyDescent="0.2">
      <c r="A125" s="53">
        <v>661</v>
      </c>
      <c r="B125" s="86" t="s">
        <v>296</v>
      </c>
      <c r="C125" s="50" t="s">
        <v>297</v>
      </c>
      <c r="D125" s="51">
        <f t="shared" ref="D125:E125" si="28">SUM(D126:D127)</f>
        <v>1710.97</v>
      </c>
      <c r="E125" s="51">
        <f t="shared" si="28"/>
        <v>4867.74</v>
      </c>
      <c r="F125" s="52">
        <f t="shared" si="0"/>
        <v>284.50177384758348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1710.97</v>
      </c>
      <c r="E127" s="242">
        <v>4867.74</v>
      </c>
      <c r="F127" s="52">
        <f t="shared" si="0"/>
        <v>284.50177384758348</v>
      </c>
    </row>
    <row r="128" spans="1:6" ht="24" x14ac:dyDescent="0.2">
      <c r="A128" s="53">
        <v>663</v>
      </c>
      <c r="B128" s="231" t="s">
        <v>302</v>
      </c>
      <c r="C128" s="50" t="s">
        <v>303</v>
      </c>
      <c r="D128" s="51">
        <f t="shared" ref="D128:E128" si="29">SUM(D129:D132)</f>
        <v>114.14</v>
      </c>
      <c r="E128" s="51">
        <f t="shared" si="29"/>
        <v>0</v>
      </c>
      <c r="F128" s="52">
        <f t="shared" si="0"/>
        <v>0</v>
      </c>
    </row>
    <row r="129" spans="1:6" ht="12.75" customHeight="1" x14ac:dyDescent="0.2">
      <c r="A129" s="53">
        <v>6631</v>
      </c>
      <c r="B129" s="86" t="s">
        <v>304</v>
      </c>
      <c r="C129" s="50" t="s">
        <v>305</v>
      </c>
      <c r="D129" s="242">
        <v>114.14</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97.33</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97.33</v>
      </c>
      <c r="E150" s="242">
        <v>0</v>
      </c>
      <c r="F150" s="52">
        <f t="shared" si="31"/>
        <v>0</v>
      </c>
    </row>
    <row r="151" spans="1:6" ht="12.75" customHeight="1" x14ac:dyDescent="0.2">
      <c r="A151" s="53">
        <v>3</v>
      </c>
      <c r="B151" s="85" t="s">
        <v>348</v>
      </c>
      <c r="C151" s="50" t="s">
        <v>56</v>
      </c>
      <c r="D151" s="51">
        <f t="shared" ref="D151:E151" si="35">D152+D163+D196+D215+D224+D252+D263</f>
        <v>893832.29</v>
      </c>
      <c r="E151" s="51">
        <f t="shared" si="35"/>
        <v>918825.61</v>
      </c>
      <c r="F151" s="52">
        <f t="shared" si="31"/>
        <v>102.79619793104587</v>
      </c>
    </row>
    <row r="152" spans="1:6" ht="12.75" customHeight="1" x14ac:dyDescent="0.2">
      <c r="A152" s="53">
        <v>31</v>
      </c>
      <c r="B152" s="85" t="s">
        <v>349</v>
      </c>
      <c r="C152" s="50" t="s">
        <v>350</v>
      </c>
      <c r="D152" s="51">
        <f t="shared" ref="D152:E152" si="36">D153+D158+D159</f>
        <v>258038.83000000002</v>
      </c>
      <c r="E152" s="51">
        <f t="shared" si="36"/>
        <v>282033.42000000004</v>
      </c>
      <c r="F152" s="52">
        <f t="shared" si="31"/>
        <v>109.29882917233815</v>
      </c>
    </row>
    <row r="153" spans="1:6" ht="12.75" customHeight="1" x14ac:dyDescent="0.2">
      <c r="A153" s="53">
        <v>311</v>
      </c>
      <c r="B153" s="85" t="s">
        <v>351</v>
      </c>
      <c r="C153" s="50" t="s">
        <v>352</v>
      </c>
      <c r="D153" s="51">
        <f t="shared" ref="D153:E153" si="37">SUM(D154:D157)</f>
        <v>221043.22</v>
      </c>
      <c r="E153" s="51">
        <f t="shared" si="37"/>
        <v>236420.79</v>
      </c>
      <c r="F153" s="52">
        <f t="shared" si="31"/>
        <v>106.95681595662604</v>
      </c>
    </row>
    <row r="154" spans="1:6" ht="12.75" customHeight="1" x14ac:dyDescent="0.2">
      <c r="A154" s="53">
        <v>3111</v>
      </c>
      <c r="B154" s="85" t="s">
        <v>353</v>
      </c>
      <c r="C154" s="50" t="s">
        <v>354</v>
      </c>
      <c r="D154" s="242">
        <v>221043.22</v>
      </c>
      <c r="E154" s="242">
        <v>236420.79</v>
      </c>
      <c r="F154" s="52">
        <f t="shared" si="31"/>
        <v>106.95681595662604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7435.98</v>
      </c>
      <c r="E158" s="242">
        <v>10858.36</v>
      </c>
      <c r="F158" s="52">
        <f t="shared" si="31"/>
        <v>146.0245993130697</v>
      </c>
    </row>
    <row r="159" spans="1:6" ht="12.75" customHeight="1" x14ac:dyDescent="0.2">
      <c r="A159" s="53">
        <v>313</v>
      </c>
      <c r="B159" s="85" t="s">
        <v>363</v>
      </c>
      <c r="C159" s="50" t="s">
        <v>364</v>
      </c>
      <c r="D159" s="51">
        <f t="shared" ref="D159:E159" si="38">SUM(D160:D162)</f>
        <v>29559.63</v>
      </c>
      <c r="E159" s="51">
        <f t="shared" si="38"/>
        <v>34754.269999999997</v>
      </c>
      <c r="F159" s="52">
        <f t="shared" si="31"/>
        <v>117.57342700162347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29559.63</v>
      </c>
      <c r="E161" s="242">
        <v>34754.269999999997</v>
      </c>
      <c r="F161" s="52">
        <f t="shared" si="31"/>
        <v>117.57342700162347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387451.24</v>
      </c>
      <c r="E163" s="51">
        <f t="shared" si="39"/>
        <v>425887.98999999993</v>
      </c>
      <c r="F163" s="52">
        <f t="shared" si="31"/>
        <v>109.9204095978632</v>
      </c>
    </row>
    <row r="164" spans="1:6" ht="12.75" customHeight="1" x14ac:dyDescent="0.2">
      <c r="A164" s="53">
        <v>321</v>
      </c>
      <c r="B164" s="85" t="s">
        <v>372</v>
      </c>
      <c r="C164" s="50" t="s">
        <v>373</v>
      </c>
      <c r="D164" s="51">
        <f t="shared" ref="D164:E164" si="40">SUM(D165:D168)</f>
        <v>15040.919999999998</v>
      </c>
      <c r="E164" s="51">
        <f t="shared" si="40"/>
        <v>10905.48</v>
      </c>
      <c r="F164" s="52">
        <f t="shared" si="31"/>
        <v>72.505405254465828</v>
      </c>
    </row>
    <row r="165" spans="1:6" ht="12.75" customHeight="1" x14ac:dyDescent="0.2">
      <c r="A165" s="53">
        <v>3211</v>
      </c>
      <c r="B165" s="85" t="s">
        <v>374</v>
      </c>
      <c r="C165" s="50" t="s">
        <v>375</v>
      </c>
      <c r="D165" s="242">
        <v>2767.4</v>
      </c>
      <c r="E165" s="242">
        <v>2292.1999999999998</v>
      </c>
      <c r="F165" s="52">
        <f t="shared" si="31"/>
        <v>82.828647828286478</v>
      </c>
    </row>
    <row r="166" spans="1:6" ht="12.75" customHeight="1" x14ac:dyDescent="0.2">
      <c r="A166" s="53">
        <v>3212</v>
      </c>
      <c r="B166" s="85" t="s">
        <v>376</v>
      </c>
      <c r="C166" s="50" t="s">
        <v>377</v>
      </c>
      <c r="D166" s="242">
        <v>9701.2999999999993</v>
      </c>
      <c r="E166" s="242">
        <v>4908.67</v>
      </c>
      <c r="F166" s="52">
        <f t="shared" si="31"/>
        <v>50.598064176965977</v>
      </c>
    </row>
    <row r="167" spans="1:6" ht="12.75" customHeight="1" x14ac:dyDescent="0.2">
      <c r="A167" s="53">
        <v>3213</v>
      </c>
      <c r="B167" s="85" t="s">
        <v>378</v>
      </c>
      <c r="C167" s="50" t="s">
        <v>379</v>
      </c>
      <c r="D167" s="242">
        <v>1082.54</v>
      </c>
      <c r="E167" s="242">
        <v>1119.6500000000001</v>
      </c>
      <c r="F167" s="52">
        <f t="shared" si="31"/>
        <v>103.42804884807953</v>
      </c>
    </row>
    <row r="168" spans="1:6" ht="12.75" customHeight="1" x14ac:dyDescent="0.2">
      <c r="A168" s="53">
        <v>3214</v>
      </c>
      <c r="B168" s="85" t="s">
        <v>380</v>
      </c>
      <c r="C168" s="50" t="s">
        <v>381</v>
      </c>
      <c r="D168" s="242">
        <v>1489.68</v>
      </c>
      <c r="E168" s="242">
        <v>2584.96</v>
      </c>
      <c r="F168" s="52">
        <f t="shared" si="31"/>
        <v>173.52451533215188</v>
      </c>
    </row>
    <row r="169" spans="1:6" ht="12.75" customHeight="1" x14ac:dyDescent="0.2">
      <c r="A169" s="53">
        <v>322</v>
      </c>
      <c r="B169" s="85" t="s">
        <v>382</v>
      </c>
      <c r="C169" s="50" t="s">
        <v>383</v>
      </c>
      <c r="D169" s="51">
        <f t="shared" ref="D169:E169" si="41">SUM(D170:D176)</f>
        <v>63465.390000000007</v>
      </c>
      <c r="E169" s="51">
        <f t="shared" si="41"/>
        <v>63218.27</v>
      </c>
      <c r="F169" s="52">
        <f t="shared" si="31"/>
        <v>99.610622419558098</v>
      </c>
    </row>
    <row r="170" spans="1:6" ht="12.75" customHeight="1" x14ac:dyDescent="0.2">
      <c r="A170" s="53">
        <v>3221</v>
      </c>
      <c r="B170" s="85" t="s">
        <v>384</v>
      </c>
      <c r="C170" s="50" t="s">
        <v>385</v>
      </c>
      <c r="D170" s="242">
        <v>5425.53</v>
      </c>
      <c r="E170" s="242">
        <v>10594.38</v>
      </c>
      <c r="F170" s="52">
        <f t="shared" si="31"/>
        <v>195.26903362436479</v>
      </c>
    </row>
    <row r="171" spans="1:6" ht="12.75" customHeight="1" x14ac:dyDescent="0.2">
      <c r="A171" s="53">
        <v>3222</v>
      </c>
      <c r="B171" s="85" t="s">
        <v>386</v>
      </c>
      <c r="C171" s="50" t="s">
        <v>387</v>
      </c>
      <c r="D171" s="242">
        <v>1727.83</v>
      </c>
      <c r="E171" s="242">
        <v>2009.22</v>
      </c>
      <c r="F171" s="52">
        <f t="shared" si="31"/>
        <v>116.28574570414914</v>
      </c>
    </row>
    <row r="172" spans="1:6" ht="12.75" customHeight="1" x14ac:dyDescent="0.2">
      <c r="A172" s="53">
        <v>3223</v>
      </c>
      <c r="B172" s="85" t="s">
        <v>388</v>
      </c>
      <c r="C172" s="50" t="s">
        <v>389</v>
      </c>
      <c r="D172" s="242">
        <v>50229.62</v>
      </c>
      <c r="E172" s="242">
        <v>41864.089999999997</v>
      </c>
      <c r="F172" s="52">
        <f t="shared" si="31"/>
        <v>83.345424472651786</v>
      </c>
    </row>
    <row r="173" spans="1:6" ht="12.75" customHeight="1" x14ac:dyDescent="0.2">
      <c r="A173" s="53">
        <v>3224</v>
      </c>
      <c r="B173" s="85" t="s">
        <v>390</v>
      </c>
      <c r="C173" s="50" t="s">
        <v>391</v>
      </c>
      <c r="D173" s="242">
        <v>3817.94</v>
      </c>
      <c r="E173" s="242">
        <v>5528.09</v>
      </c>
      <c r="F173" s="52">
        <f t="shared" si="31"/>
        <v>144.79247971419142</v>
      </c>
    </row>
    <row r="174" spans="1:6" ht="12.75" customHeight="1" x14ac:dyDescent="0.2">
      <c r="A174" s="53">
        <v>3225</v>
      </c>
      <c r="B174" s="85" t="s">
        <v>392</v>
      </c>
      <c r="C174" s="50" t="s">
        <v>393</v>
      </c>
      <c r="D174" s="242">
        <v>1783.76</v>
      </c>
      <c r="E174" s="242">
        <v>2952</v>
      </c>
      <c r="F174" s="52">
        <f t="shared" si="31"/>
        <v>165.49311566578464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480.71</v>
      </c>
      <c r="E176" s="242">
        <v>270.49</v>
      </c>
      <c r="F176" s="52">
        <f t="shared" si="31"/>
        <v>56.268852322606143</v>
      </c>
    </row>
    <row r="177" spans="1:6" ht="12.75" customHeight="1" x14ac:dyDescent="0.2">
      <c r="A177" s="53">
        <v>323</v>
      </c>
      <c r="B177" s="85" t="s">
        <v>398</v>
      </c>
      <c r="C177" s="50" t="s">
        <v>399</v>
      </c>
      <c r="D177" s="51">
        <f t="shared" ref="D177:E177" si="42">SUM(D178:D186)</f>
        <v>280440.96999999997</v>
      </c>
      <c r="E177" s="51">
        <f t="shared" si="42"/>
        <v>320682.22999999992</v>
      </c>
      <c r="F177" s="52">
        <f t="shared" si="31"/>
        <v>114.34927999286266</v>
      </c>
    </row>
    <row r="178" spans="1:6" ht="12.75" customHeight="1" x14ac:dyDescent="0.2">
      <c r="A178" s="53">
        <v>3231</v>
      </c>
      <c r="B178" s="85" t="s">
        <v>400</v>
      </c>
      <c r="C178" s="50" t="s">
        <v>401</v>
      </c>
      <c r="D178" s="242">
        <v>6178.52</v>
      </c>
      <c r="E178" s="242">
        <v>5781</v>
      </c>
      <c r="F178" s="52">
        <f t="shared" si="31"/>
        <v>93.566096735140448</v>
      </c>
    </row>
    <row r="179" spans="1:6" ht="12.75" customHeight="1" x14ac:dyDescent="0.2">
      <c r="A179" s="53">
        <v>3232</v>
      </c>
      <c r="B179" s="85" t="s">
        <v>402</v>
      </c>
      <c r="C179" s="50" t="s">
        <v>403</v>
      </c>
      <c r="D179" s="242">
        <v>134567.14000000001</v>
      </c>
      <c r="E179" s="242">
        <v>157133.82</v>
      </c>
      <c r="F179" s="52">
        <f t="shared" si="31"/>
        <v>116.76982954382473</v>
      </c>
    </row>
    <row r="180" spans="1:6" ht="12.75" customHeight="1" x14ac:dyDescent="0.2">
      <c r="A180" s="53">
        <v>3233</v>
      </c>
      <c r="B180" s="85" t="s">
        <v>404</v>
      </c>
      <c r="C180" s="50" t="s">
        <v>405</v>
      </c>
      <c r="D180" s="242">
        <v>11733.94</v>
      </c>
      <c r="E180" s="242">
        <v>12438.8</v>
      </c>
      <c r="F180" s="52">
        <f t="shared" si="31"/>
        <v>106.00701895526991</v>
      </c>
    </row>
    <row r="181" spans="1:6" ht="12.75" customHeight="1" x14ac:dyDescent="0.2">
      <c r="A181" s="53">
        <v>3234</v>
      </c>
      <c r="B181" s="85" t="s">
        <v>406</v>
      </c>
      <c r="C181" s="50" t="s">
        <v>407</v>
      </c>
      <c r="D181" s="242">
        <v>19529.830000000002</v>
      </c>
      <c r="E181" s="242">
        <v>25139.3</v>
      </c>
      <c r="F181" s="52">
        <f t="shared" si="31"/>
        <v>128.72257464606705</v>
      </c>
    </row>
    <row r="182" spans="1:6" ht="12.75" customHeight="1" x14ac:dyDescent="0.2">
      <c r="A182" s="53">
        <v>3235</v>
      </c>
      <c r="B182" s="85" t="s">
        <v>408</v>
      </c>
      <c r="C182" s="50" t="s">
        <v>409</v>
      </c>
      <c r="D182" s="242">
        <v>6996.15</v>
      </c>
      <c r="E182" s="242">
        <v>6726.6</v>
      </c>
      <c r="F182" s="52">
        <f t="shared" si="31"/>
        <v>96.147166655946492</v>
      </c>
    </row>
    <row r="183" spans="1:6" ht="12.75" customHeight="1" x14ac:dyDescent="0.2">
      <c r="A183" s="53">
        <v>3236</v>
      </c>
      <c r="B183" s="85" t="s">
        <v>410</v>
      </c>
      <c r="C183" s="50" t="s">
        <v>411</v>
      </c>
      <c r="D183" s="242">
        <v>521.79999999999995</v>
      </c>
      <c r="E183" s="242">
        <v>1672.12</v>
      </c>
      <c r="F183" s="52">
        <f t="shared" si="31"/>
        <v>320.45228056726717</v>
      </c>
    </row>
    <row r="184" spans="1:6" ht="12.75" customHeight="1" x14ac:dyDescent="0.2">
      <c r="A184" s="53">
        <v>3237</v>
      </c>
      <c r="B184" s="85" t="s">
        <v>412</v>
      </c>
      <c r="C184" s="50" t="s">
        <v>413</v>
      </c>
      <c r="D184" s="242">
        <v>76071.73</v>
      </c>
      <c r="E184" s="242">
        <v>88385.43</v>
      </c>
      <c r="F184" s="52">
        <f t="shared" si="31"/>
        <v>116.18695933430199</v>
      </c>
    </row>
    <row r="185" spans="1:6" ht="12.75" customHeight="1" x14ac:dyDescent="0.2">
      <c r="A185" s="53">
        <v>3238</v>
      </c>
      <c r="B185" s="85" t="s">
        <v>414</v>
      </c>
      <c r="C185" s="50" t="s">
        <v>415</v>
      </c>
      <c r="D185" s="242">
        <v>20.9</v>
      </c>
      <c r="E185" s="242">
        <v>0</v>
      </c>
      <c r="F185" s="52">
        <f t="shared" si="31"/>
        <v>0</v>
      </c>
    </row>
    <row r="186" spans="1:6" ht="12.75" customHeight="1" x14ac:dyDescent="0.2">
      <c r="A186" s="53">
        <v>3239</v>
      </c>
      <c r="B186" s="85" t="s">
        <v>416</v>
      </c>
      <c r="C186" s="50" t="s">
        <v>417</v>
      </c>
      <c r="D186" s="242">
        <v>24820.959999999999</v>
      </c>
      <c r="E186" s="242">
        <v>23405.16</v>
      </c>
      <c r="F186" s="52">
        <f t="shared" si="31"/>
        <v>94.295949874622096</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28503.96</v>
      </c>
      <c r="E188" s="51">
        <f t="shared" si="43"/>
        <v>31082.01</v>
      </c>
      <c r="F188" s="52">
        <f t="shared" si="31"/>
        <v>109.04453275965867</v>
      </c>
    </row>
    <row r="189" spans="1:6" ht="12.75" customHeight="1" x14ac:dyDescent="0.2">
      <c r="A189" s="53">
        <v>3291</v>
      </c>
      <c r="B189" s="232" t="s">
        <v>422</v>
      </c>
      <c r="C189" s="50" t="s">
        <v>423</v>
      </c>
      <c r="D189" s="242">
        <v>4530.84</v>
      </c>
      <c r="E189" s="242">
        <v>7339.82</v>
      </c>
      <c r="F189" s="52">
        <f t="shared" si="31"/>
        <v>161.99689240847169</v>
      </c>
    </row>
    <row r="190" spans="1:6" ht="12.75" customHeight="1" x14ac:dyDescent="0.2">
      <c r="A190" s="53">
        <v>3292</v>
      </c>
      <c r="B190" s="85" t="s">
        <v>424</v>
      </c>
      <c r="C190" s="50" t="s">
        <v>425</v>
      </c>
      <c r="D190" s="242">
        <v>2238.44</v>
      </c>
      <c r="E190" s="242">
        <v>2455.7600000000002</v>
      </c>
      <c r="F190" s="52">
        <f t="shared" si="31"/>
        <v>109.70854702382016</v>
      </c>
    </row>
    <row r="191" spans="1:6" ht="12.75" customHeight="1" x14ac:dyDescent="0.2">
      <c r="A191" s="53">
        <v>3293</v>
      </c>
      <c r="B191" s="85" t="s">
        <v>426</v>
      </c>
      <c r="C191" s="50" t="s">
        <v>427</v>
      </c>
      <c r="D191" s="242">
        <v>9692.1200000000008</v>
      </c>
      <c r="E191" s="242">
        <v>13229.44</v>
      </c>
      <c r="F191" s="52">
        <f t="shared" si="31"/>
        <v>136.4968654948556</v>
      </c>
    </row>
    <row r="192" spans="1:6" ht="12.75" customHeight="1" x14ac:dyDescent="0.2">
      <c r="A192" s="53">
        <v>3294</v>
      </c>
      <c r="B192" s="85" t="s">
        <v>428</v>
      </c>
      <c r="C192" s="50" t="s">
        <v>429</v>
      </c>
      <c r="D192" s="242">
        <v>4891.42</v>
      </c>
      <c r="E192" s="242">
        <v>3327.8</v>
      </c>
      <c r="F192" s="52">
        <f t="shared" si="31"/>
        <v>68.033413609953769</v>
      </c>
    </row>
    <row r="193" spans="1:6" ht="12.75" customHeight="1" x14ac:dyDescent="0.2">
      <c r="A193" s="53">
        <v>3295</v>
      </c>
      <c r="B193" s="85" t="s">
        <v>430</v>
      </c>
      <c r="C193" s="50" t="s">
        <v>431</v>
      </c>
      <c r="D193" s="242">
        <v>5398.32</v>
      </c>
      <c r="E193" s="242">
        <v>3285.09</v>
      </c>
      <c r="F193" s="52">
        <f t="shared" si="31"/>
        <v>60.853932334504066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1752.82</v>
      </c>
      <c r="E195" s="242">
        <v>1444.1</v>
      </c>
      <c r="F195" s="52">
        <f t="shared" si="31"/>
        <v>82.387238849396965</v>
      </c>
    </row>
    <row r="196" spans="1:6" ht="12.75" customHeight="1" x14ac:dyDescent="0.2">
      <c r="A196" s="53">
        <v>34</v>
      </c>
      <c r="B196" s="232" t="s">
        <v>436</v>
      </c>
      <c r="C196" s="50" t="s">
        <v>437</v>
      </c>
      <c r="D196" s="51">
        <f t="shared" ref="D196:E196" si="44">D197+D202+D210</f>
        <v>11408.23</v>
      </c>
      <c r="E196" s="51">
        <f t="shared" si="44"/>
        <v>20023.11</v>
      </c>
      <c r="F196" s="52">
        <f t="shared" si="31"/>
        <v>175.51460656035164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8593.52</v>
      </c>
      <c r="E202" s="51">
        <f t="shared" si="46"/>
        <v>17010.240000000002</v>
      </c>
      <c r="F202" s="52">
        <f t="shared" si="31"/>
        <v>197.94263584654485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8593.52</v>
      </c>
      <c r="E205" s="242">
        <v>17010.240000000002</v>
      </c>
      <c r="F205" s="52">
        <f t="shared" si="31"/>
        <v>197.94263584654485</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2814.71</v>
      </c>
      <c r="E210" s="51">
        <f t="shared" si="47"/>
        <v>3012.87</v>
      </c>
      <c r="F210" s="52">
        <f t="shared" si="31"/>
        <v>107.04015689005261</v>
      </c>
    </row>
    <row r="211" spans="1:6" ht="12.75" customHeight="1" x14ac:dyDescent="0.2">
      <c r="A211" s="53">
        <v>3431</v>
      </c>
      <c r="B211" s="232" t="s">
        <v>466</v>
      </c>
      <c r="C211" s="50" t="s">
        <v>467</v>
      </c>
      <c r="D211" s="242">
        <v>2744.61</v>
      </c>
      <c r="E211" s="242">
        <v>2938.26</v>
      </c>
      <c r="F211" s="52">
        <f t="shared" si="31"/>
        <v>107.05564725042902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70.099999999999994</v>
      </c>
      <c r="E213" s="242">
        <v>10.64</v>
      </c>
      <c r="F213" s="52">
        <f t="shared" si="31"/>
        <v>15.178316690442228</v>
      </c>
    </row>
    <row r="214" spans="1:6" ht="12.75" customHeight="1" x14ac:dyDescent="0.2">
      <c r="A214" s="53">
        <v>3434</v>
      </c>
      <c r="B214" s="85" t="s">
        <v>472</v>
      </c>
      <c r="C214" s="50" t="s">
        <v>473</v>
      </c>
      <c r="D214" s="242">
        <v>0</v>
      </c>
      <c r="E214" s="242">
        <v>63.97</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4540.87</v>
      </c>
      <c r="E224" s="51">
        <f t="shared" si="51"/>
        <v>457.28</v>
      </c>
      <c r="F224" s="52">
        <f t="shared" ref="F224:F235" si="52">IF(D224&lt;&gt;0,IF(E224/D224&gt;=100,"&gt;&gt;100",E224/D224*100),"-")</f>
        <v>10.070316921647173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108.7</v>
      </c>
      <c r="E231" s="51">
        <f t="shared" si="55"/>
        <v>0</v>
      </c>
      <c r="F231" s="52">
        <f t="shared" si="52"/>
        <v>0</v>
      </c>
    </row>
    <row r="232" spans="1:6" ht="12.75" customHeight="1" x14ac:dyDescent="0.2">
      <c r="A232" s="53">
        <v>3631</v>
      </c>
      <c r="B232" s="85" t="s">
        <v>508</v>
      </c>
      <c r="C232" s="50" t="s">
        <v>509</v>
      </c>
      <c r="D232" s="242">
        <v>108.7</v>
      </c>
      <c r="E232" s="242">
        <v>0</v>
      </c>
      <c r="F232" s="52">
        <f t="shared" si="52"/>
        <v>0</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4432.17</v>
      </c>
      <c r="E236" s="51">
        <f t="shared" si="56"/>
        <v>457.28</v>
      </c>
      <c r="F236" s="52">
        <f t="shared" ref="F236:F239" si="57">IF(D236&lt;&gt;0,IF(E236/D236&gt;=100,"&gt;&gt;100",E236/D236*100),"-")</f>
        <v>10.317293786113799</v>
      </c>
    </row>
    <row r="237" spans="1:6" ht="12.75" customHeight="1" x14ac:dyDescent="0.2">
      <c r="A237" s="53" t="s">
        <v>518</v>
      </c>
      <c r="B237" s="85" t="s">
        <v>519</v>
      </c>
      <c r="C237" s="50" t="s">
        <v>518</v>
      </c>
      <c r="D237" s="242">
        <v>4432.17</v>
      </c>
      <c r="E237" s="242">
        <v>457.28</v>
      </c>
      <c r="F237" s="52">
        <f t="shared" si="57"/>
        <v>10.317293786113799</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31052.600000000002</v>
      </c>
      <c r="E252" s="51">
        <f t="shared" si="63"/>
        <v>27526.91</v>
      </c>
      <c r="F252" s="52">
        <f t="shared" ref="F252:F258" si="64">IF(D252&lt;&gt;0,IF(E252/D252&gt;=100,"&gt;&gt;100",E252/D252*100),"-")</f>
        <v>88.64607150447948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31052.600000000002</v>
      </c>
      <c r="E259" s="51">
        <f t="shared" si="66"/>
        <v>27526.91</v>
      </c>
      <c r="F259" s="52">
        <f t="shared" ref="F259:F262" si="67">IF(D259&lt;&gt;0,IF(E259/D259&gt;=100,"&gt;&gt;100",E259/D259*100),"-")</f>
        <v>88.64607150447948</v>
      </c>
    </row>
    <row r="260" spans="1:6" ht="12.75" customHeight="1" x14ac:dyDescent="0.2">
      <c r="A260" s="53">
        <v>3721</v>
      </c>
      <c r="B260" s="85" t="s">
        <v>560</v>
      </c>
      <c r="C260" s="50" t="s">
        <v>561</v>
      </c>
      <c r="D260" s="242">
        <v>28225.7</v>
      </c>
      <c r="E260" s="242">
        <v>24653.91</v>
      </c>
      <c r="F260" s="52">
        <f t="shared" si="67"/>
        <v>87.345610560588398</v>
      </c>
    </row>
    <row r="261" spans="1:6" ht="12.75" customHeight="1" x14ac:dyDescent="0.2">
      <c r="A261" s="53">
        <v>3722</v>
      </c>
      <c r="B261" s="85" t="s">
        <v>562</v>
      </c>
      <c r="C261" s="50" t="s">
        <v>563</v>
      </c>
      <c r="D261" s="242">
        <v>2826.9</v>
      </c>
      <c r="E261" s="242">
        <v>2873</v>
      </c>
      <c r="F261" s="52">
        <f t="shared" si="67"/>
        <v>101.63076161165941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201340.52</v>
      </c>
      <c r="E263" s="51">
        <f t="shared" si="68"/>
        <v>162896.9</v>
      </c>
      <c r="F263" s="52">
        <f t="shared" ref="F263:F267" si="69">IF(D263&lt;&gt;0,IF(E263/D263&gt;=100,"&gt;&gt;100",E263/D263*100),"-")</f>
        <v>80.906168316243537</v>
      </c>
    </row>
    <row r="264" spans="1:6" ht="12.75" customHeight="1" x14ac:dyDescent="0.2">
      <c r="A264" s="53">
        <v>381</v>
      </c>
      <c r="B264" s="85" t="s">
        <v>568</v>
      </c>
      <c r="C264" s="50" t="s">
        <v>569</v>
      </c>
      <c r="D264" s="51">
        <f t="shared" ref="D264:E264" si="70">SUM(D265:D267)</f>
        <v>114349.48</v>
      </c>
      <c r="E264" s="51">
        <f t="shared" si="70"/>
        <v>97277.09</v>
      </c>
      <c r="F264" s="52">
        <f t="shared" si="69"/>
        <v>85.069988949665529</v>
      </c>
    </row>
    <row r="265" spans="1:6" ht="12.75" customHeight="1" x14ac:dyDescent="0.2">
      <c r="A265" s="53">
        <v>3811</v>
      </c>
      <c r="B265" s="85" t="s">
        <v>570</v>
      </c>
      <c r="C265" s="50" t="s">
        <v>571</v>
      </c>
      <c r="D265" s="242">
        <v>114349.48</v>
      </c>
      <c r="E265" s="242">
        <v>97277.09</v>
      </c>
      <c r="F265" s="52">
        <f t="shared" si="69"/>
        <v>85.069988949665529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68352.25</v>
      </c>
      <c r="E268" s="51">
        <f t="shared" si="71"/>
        <v>35300</v>
      </c>
      <c r="F268" s="52">
        <f t="shared" ref="F268:F272" si="72">IF(D268&lt;&gt;0,IF(E268/D268&gt;=100,"&gt;&gt;100",E268/D268*100),"-")</f>
        <v>51.64423994820946</v>
      </c>
    </row>
    <row r="269" spans="1:6" ht="12.75" customHeight="1" x14ac:dyDescent="0.2">
      <c r="A269" s="53">
        <v>3821</v>
      </c>
      <c r="B269" s="85" t="s">
        <v>578</v>
      </c>
      <c r="C269" s="50" t="s">
        <v>579</v>
      </c>
      <c r="D269" s="242">
        <v>68352.25</v>
      </c>
      <c r="E269" s="242">
        <v>35300</v>
      </c>
      <c r="F269" s="52">
        <f t="shared" si="72"/>
        <v>51.64423994820946</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1288.77</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1288.77</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18638.79</v>
      </c>
      <c r="E279" s="51">
        <f t="shared" si="75"/>
        <v>29031.040000000001</v>
      </c>
      <c r="F279" s="52">
        <f t="shared" si="74"/>
        <v>155.75603351934325</v>
      </c>
    </row>
    <row r="280" spans="1:6" ht="24" x14ac:dyDescent="0.2">
      <c r="A280" s="53">
        <v>3861</v>
      </c>
      <c r="B280" s="85" t="s">
        <v>599</v>
      </c>
      <c r="C280" s="50" t="s">
        <v>600</v>
      </c>
      <c r="D280" s="242">
        <v>18638.79</v>
      </c>
      <c r="E280" s="242">
        <v>29031.040000000001</v>
      </c>
      <c r="F280" s="52">
        <f t="shared" si="74"/>
        <v>155.75603351934325</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893832.29</v>
      </c>
      <c r="E289" s="51">
        <f t="shared" si="79"/>
        <v>918825.61</v>
      </c>
      <c r="F289" s="52">
        <f t="shared" si="76"/>
        <v>102.79619793104587</v>
      </c>
    </row>
    <row r="290" spans="1:6" ht="12.75" customHeight="1" x14ac:dyDescent="0.2">
      <c r="A290" s="53" t="s">
        <v>609</v>
      </c>
      <c r="B290" s="85" t="s">
        <v>620</v>
      </c>
      <c r="C290" s="50" t="s">
        <v>621</v>
      </c>
      <c r="D290" s="51">
        <f>IF(D6&gt;=D289,D6-D289,0)</f>
        <v>319993.89000000013</v>
      </c>
      <c r="E290" s="51">
        <f>IF(E6&gt;=E289,E6-E289,0)</f>
        <v>1143181.6100000003</v>
      </c>
      <c r="F290" s="52">
        <f t="shared" si="76"/>
        <v>357.25107438770152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2018151.73</v>
      </c>
      <c r="E292" s="242">
        <v>259784.78</v>
      </c>
      <c r="F292" s="52">
        <f t="shared" si="76"/>
        <v>12.872410737918106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39682.33</v>
      </c>
      <c r="E294" s="242">
        <v>45837.760000000002</v>
      </c>
      <c r="F294" s="52">
        <f t="shared" si="76"/>
        <v>115.51176556416924</v>
      </c>
    </row>
    <row r="295" spans="1:6" ht="24" x14ac:dyDescent="0.2">
      <c r="A295" s="53">
        <v>9661</v>
      </c>
      <c r="B295" s="85" t="s">
        <v>630</v>
      </c>
      <c r="C295" s="50" t="s">
        <v>631</v>
      </c>
      <c r="D295" s="242">
        <v>0</v>
      </c>
      <c r="E295" s="242">
        <v>561.98</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4.67</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4.67</v>
      </c>
      <c r="F311" s="52" t="str">
        <f t="shared" si="81"/>
        <v>-</v>
      </c>
    </row>
    <row r="312" spans="1:6" ht="12.75" customHeight="1" x14ac:dyDescent="0.2">
      <c r="A312" s="53">
        <v>721</v>
      </c>
      <c r="B312" s="85" t="s">
        <v>663</v>
      </c>
      <c r="C312" s="50" t="s">
        <v>664</v>
      </c>
      <c r="D312" s="51">
        <f t="shared" ref="D312:E312" si="86">SUM(D313:D316)</f>
        <v>0</v>
      </c>
      <c r="E312" s="51">
        <f t="shared" si="86"/>
        <v>4.67</v>
      </c>
      <c r="F312" s="52" t="str">
        <f t="shared" si="81"/>
        <v>-</v>
      </c>
    </row>
    <row r="313" spans="1:6" ht="12.75" customHeight="1" x14ac:dyDescent="0.2">
      <c r="A313" s="53">
        <v>7211</v>
      </c>
      <c r="B313" s="85" t="s">
        <v>665</v>
      </c>
      <c r="C313" s="50" t="s">
        <v>666</v>
      </c>
      <c r="D313" s="242">
        <v>0</v>
      </c>
      <c r="E313" s="242">
        <v>4.67</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377178.19000000006</v>
      </c>
      <c r="E350" s="51">
        <f t="shared" si="95"/>
        <v>948247.57999999984</v>
      </c>
      <c r="F350" s="52">
        <f t="shared" si="81"/>
        <v>251.40572947762428</v>
      </c>
    </row>
    <row r="351" spans="1:6" ht="12.75" customHeight="1" x14ac:dyDescent="0.2">
      <c r="A351" s="53">
        <v>41</v>
      </c>
      <c r="B351" s="85" t="s">
        <v>741</v>
      </c>
      <c r="C351" s="50" t="s">
        <v>742</v>
      </c>
      <c r="D351" s="51">
        <f t="shared" ref="D351:E351" si="96">D352+D356</f>
        <v>0</v>
      </c>
      <c r="E351" s="51">
        <f t="shared" si="96"/>
        <v>10847.76</v>
      </c>
      <c r="F351" s="52" t="str">
        <f t="shared" si="81"/>
        <v>-</v>
      </c>
    </row>
    <row r="352" spans="1:6" ht="12.75" customHeight="1" x14ac:dyDescent="0.2">
      <c r="A352" s="53">
        <v>411</v>
      </c>
      <c r="B352" s="85" t="s">
        <v>743</v>
      </c>
      <c r="C352" s="50" t="s">
        <v>744</v>
      </c>
      <c r="D352" s="51">
        <f t="shared" ref="D352:E352" si="97">SUM(D353:D355)</f>
        <v>0</v>
      </c>
      <c r="E352" s="51">
        <f t="shared" si="97"/>
        <v>10847.76</v>
      </c>
      <c r="F352" s="52" t="str">
        <f t="shared" si="81"/>
        <v>-</v>
      </c>
    </row>
    <row r="353" spans="1:6" ht="12.75" customHeight="1" x14ac:dyDescent="0.2">
      <c r="A353" s="53">
        <v>4111</v>
      </c>
      <c r="B353" s="85" t="s">
        <v>641</v>
      </c>
      <c r="C353" s="50" t="s">
        <v>745</v>
      </c>
      <c r="D353" s="242">
        <v>0</v>
      </c>
      <c r="E353" s="242">
        <v>10847.76</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361414.87000000005</v>
      </c>
      <c r="E363" s="51">
        <f t="shared" si="99"/>
        <v>749841.25999999989</v>
      </c>
      <c r="F363" s="52">
        <f t="shared" si="81"/>
        <v>207.47382640896865</v>
      </c>
    </row>
    <row r="364" spans="1:6" ht="12.75" customHeight="1" x14ac:dyDescent="0.2">
      <c r="A364" s="53">
        <v>421</v>
      </c>
      <c r="B364" s="85" t="s">
        <v>759</v>
      </c>
      <c r="C364" s="50" t="s">
        <v>760</v>
      </c>
      <c r="D364" s="51">
        <f t="shared" ref="D364:E364" si="100">SUM(D365:D368)</f>
        <v>278140.05000000005</v>
      </c>
      <c r="E364" s="51">
        <f t="shared" si="100"/>
        <v>660783.1399999999</v>
      </c>
      <c r="F364" s="52">
        <f t="shared" si="81"/>
        <v>237.57209362693357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25358.35</v>
      </c>
      <c r="E366" s="242">
        <v>8175</v>
      </c>
      <c r="F366" s="52">
        <f t="shared" si="81"/>
        <v>32.237901913965224</v>
      </c>
    </row>
    <row r="367" spans="1:6" ht="12.75" customHeight="1" x14ac:dyDescent="0.2">
      <c r="A367" s="53">
        <v>4213</v>
      </c>
      <c r="B367" s="85" t="s">
        <v>669</v>
      </c>
      <c r="C367" s="50" t="s">
        <v>763</v>
      </c>
      <c r="D367" s="242">
        <v>193549.79</v>
      </c>
      <c r="E367" s="242">
        <v>582386.71</v>
      </c>
      <c r="F367" s="52">
        <f t="shared" si="81"/>
        <v>300.89761916042374</v>
      </c>
    </row>
    <row r="368" spans="1:6" ht="12.75" customHeight="1" x14ac:dyDescent="0.2">
      <c r="A368" s="53">
        <v>4214</v>
      </c>
      <c r="B368" s="85" t="s">
        <v>671</v>
      </c>
      <c r="C368" s="50" t="s">
        <v>764</v>
      </c>
      <c r="D368" s="242">
        <v>59231.91</v>
      </c>
      <c r="E368" s="242">
        <v>70221.429999999993</v>
      </c>
      <c r="F368" s="52">
        <f t="shared" si="81"/>
        <v>118.55337773169899</v>
      </c>
    </row>
    <row r="369" spans="1:6" ht="12.75" customHeight="1" x14ac:dyDescent="0.2">
      <c r="A369" s="53">
        <v>422</v>
      </c>
      <c r="B369" s="85" t="s">
        <v>765</v>
      </c>
      <c r="C369" s="50" t="s">
        <v>766</v>
      </c>
      <c r="D369" s="51">
        <f t="shared" ref="D369:E369" si="101">SUM(D370:D377)</f>
        <v>73937.239999999991</v>
      </c>
      <c r="E369" s="51">
        <f t="shared" si="101"/>
        <v>85758.12</v>
      </c>
      <c r="F369" s="52">
        <f t="shared" si="81"/>
        <v>115.98772147837815</v>
      </c>
    </row>
    <row r="370" spans="1:6" ht="12.75" customHeight="1" x14ac:dyDescent="0.2">
      <c r="A370" s="53">
        <v>4221</v>
      </c>
      <c r="B370" s="85" t="s">
        <v>675</v>
      </c>
      <c r="C370" s="50" t="s">
        <v>767</v>
      </c>
      <c r="D370" s="242">
        <v>957.6</v>
      </c>
      <c r="E370" s="242">
        <v>5862.25</v>
      </c>
      <c r="F370" s="52">
        <f t="shared" si="81"/>
        <v>612.18149540517959</v>
      </c>
    </row>
    <row r="371" spans="1:6" ht="12.75" customHeight="1" x14ac:dyDescent="0.2">
      <c r="A371" s="53">
        <v>4222</v>
      </c>
      <c r="B371" s="85" t="s">
        <v>768</v>
      </c>
      <c r="C371" s="50" t="s">
        <v>769</v>
      </c>
      <c r="D371" s="242">
        <v>6387.28</v>
      </c>
      <c r="E371" s="242">
        <v>4190</v>
      </c>
      <c r="F371" s="52">
        <f t="shared" si="81"/>
        <v>65.599128267431524</v>
      </c>
    </row>
    <row r="372" spans="1:6" ht="12.75" customHeight="1" x14ac:dyDescent="0.2">
      <c r="A372" s="53">
        <v>4223</v>
      </c>
      <c r="B372" s="85" t="s">
        <v>679</v>
      </c>
      <c r="C372" s="50" t="s">
        <v>770</v>
      </c>
      <c r="D372" s="242">
        <v>17659.73</v>
      </c>
      <c r="E372" s="242">
        <v>7373.65</v>
      </c>
      <c r="F372" s="52">
        <f t="shared" si="81"/>
        <v>41.754035877105707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14618.75</v>
      </c>
      <c r="F375" s="52" t="str">
        <f t="shared" si="81"/>
        <v>-</v>
      </c>
    </row>
    <row r="376" spans="1:6" ht="12.75" customHeight="1" x14ac:dyDescent="0.2">
      <c r="A376" s="53">
        <v>4227</v>
      </c>
      <c r="B376" s="232" t="s">
        <v>687</v>
      </c>
      <c r="C376" s="50" t="s">
        <v>774</v>
      </c>
      <c r="D376" s="242">
        <v>48932.63</v>
      </c>
      <c r="E376" s="242">
        <v>53713.47</v>
      </c>
      <c r="F376" s="52">
        <f t="shared" si="81"/>
        <v>109.77024942252235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9337.58</v>
      </c>
      <c r="E391" s="51">
        <f t="shared" si="105"/>
        <v>3300</v>
      </c>
      <c r="F391" s="52">
        <f t="shared" si="81"/>
        <v>35.341062673626354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9337.58</v>
      </c>
      <c r="E393" s="242">
        <v>3300</v>
      </c>
      <c r="F393" s="52">
        <f t="shared" si="81"/>
        <v>35.341062673626354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15763.32</v>
      </c>
      <c r="E402" s="51">
        <f t="shared" si="109"/>
        <v>187558.56</v>
      </c>
      <c r="F402" s="52">
        <f t="shared" si="81"/>
        <v>1189.8417338479458</v>
      </c>
    </row>
    <row r="403" spans="1:6" ht="12.75" customHeight="1" x14ac:dyDescent="0.2">
      <c r="A403" s="53">
        <v>451</v>
      </c>
      <c r="B403" s="85" t="s">
        <v>812</v>
      </c>
      <c r="C403" s="50" t="s">
        <v>813</v>
      </c>
      <c r="D403" s="242">
        <v>15763.32</v>
      </c>
      <c r="E403" s="242">
        <v>187558.56</v>
      </c>
      <c r="F403" s="52">
        <f t="shared" si="81"/>
        <v>1189.8417338479458</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377178.19000000006</v>
      </c>
      <c r="E408" s="51">
        <f t="shared" si="111"/>
        <v>948242.9099999998</v>
      </c>
      <c r="F408" s="52">
        <f t="shared" si="81"/>
        <v>251.40449133604457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2361329.89</v>
      </c>
      <c r="E410" s="242">
        <v>251822.18</v>
      </c>
      <c r="F410" s="52">
        <f t="shared" si="81"/>
        <v>10.664421818672697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1213826.1800000002</v>
      </c>
      <c r="E412" s="51">
        <f>E6+E298</f>
        <v>2062011.8900000001</v>
      </c>
      <c r="F412" s="52">
        <f t="shared" si="81"/>
        <v>169.87703214639842</v>
      </c>
    </row>
    <row r="413" spans="1:6" ht="12.75" customHeight="1" x14ac:dyDescent="0.2">
      <c r="A413" s="53" t="s">
        <v>609</v>
      </c>
      <c r="B413" s="85" t="s">
        <v>832</v>
      </c>
      <c r="C413" s="50" t="s">
        <v>833</v>
      </c>
      <c r="D413" s="51">
        <f t="shared" ref="D413:E413" si="112">D289+D350</f>
        <v>1271010.48</v>
      </c>
      <c r="E413" s="51">
        <f t="shared" si="112"/>
        <v>1867073.19</v>
      </c>
      <c r="F413" s="52">
        <f t="shared" si="81"/>
        <v>146.8967580818059</v>
      </c>
    </row>
    <row r="414" spans="1:6" ht="12.75" customHeight="1" x14ac:dyDescent="0.2">
      <c r="A414" s="53" t="s">
        <v>609</v>
      </c>
      <c r="B414" s="85" t="s">
        <v>834</v>
      </c>
      <c r="C414" s="50" t="s">
        <v>835</v>
      </c>
      <c r="D414" s="51">
        <f t="shared" ref="D414:E414" si="113">IF(D412&gt;=D413,D412-D413,0)</f>
        <v>0</v>
      </c>
      <c r="E414" s="51">
        <f t="shared" si="113"/>
        <v>194938.70000000019</v>
      </c>
      <c r="F414" s="52" t="str">
        <f t="shared" si="81"/>
        <v>-</v>
      </c>
    </row>
    <row r="415" spans="1:6" ht="12.75" customHeight="1" x14ac:dyDescent="0.2">
      <c r="A415" s="53" t="s">
        <v>609</v>
      </c>
      <c r="B415" s="85" t="s">
        <v>836</v>
      </c>
      <c r="C415" s="50" t="s">
        <v>837</v>
      </c>
      <c r="D415" s="51">
        <f t="shared" ref="D415:E415" si="114">IF(D413&gt;=D412,D413-D412,0)</f>
        <v>57184.299999999814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7962.6000000000058</v>
      </c>
      <c r="F416" s="52" t="str">
        <f t="shared" si="81"/>
        <v>-</v>
      </c>
    </row>
    <row r="417" spans="1:6" ht="12.75" customHeight="1" x14ac:dyDescent="0.2">
      <c r="A417" s="60" t="s">
        <v>838</v>
      </c>
      <c r="B417" s="85" t="s">
        <v>841</v>
      </c>
      <c r="C417" s="61" t="s">
        <v>842</v>
      </c>
      <c r="D417" s="51">
        <f t="shared" ref="D417:E417" si="116">IF(D293-D292+D410-D409&gt;=0,D293-D292+D410-D409,0)</f>
        <v>343178.16000000015</v>
      </c>
      <c r="E417" s="51">
        <f t="shared" si="116"/>
        <v>0</v>
      </c>
      <c r="F417" s="52">
        <f t="shared" si="81"/>
        <v>0</v>
      </c>
    </row>
    <row r="418" spans="1:6" ht="12.75" customHeight="1" x14ac:dyDescent="0.2">
      <c r="A418" s="55" t="s">
        <v>843</v>
      </c>
      <c r="B418" s="233" t="s">
        <v>844</v>
      </c>
      <c r="C418" s="56" t="s">
        <v>845</v>
      </c>
      <c r="D418" s="62">
        <f t="shared" ref="D418:E418" si="117">D294+D411</f>
        <v>39682.33</v>
      </c>
      <c r="E418" s="62">
        <f t="shared" si="117"/>
        <v>45837.760000000002</v>
      </c>
      <c r="F418" s="57">
        <f t="shared" si="81"/>
        <v>115.51176556416924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110725.23</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109248.48</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109248.48</v>
      </c>
      <c r="F427" s="52" t="str">
        <f t="shared" si="119"/>
        <v>-</v>
      </c>
    </row>
    <row r="428" spans="1:6" ht="24" x14ac:dyDescent="0.2">
      <c r="A428" s="53">
        <v>8121</v>
      </c>
      <c r="B428" s="232" t="s">
        <v>863</v>
      </c>
      <c r="C428" s="50" t="s">
        <v>864</v>
      </c>
      <c r="D428" s="242">
        <v>0</v>
      </c>
      <c r="E428" s="242">
        <v>109248.48</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1476.75</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1476.75</v>
      </c>
      <c r="F507" s="52" t="str">
        <f t="shared" si="119"/>
        <v>-</v>
      </c>
    </row>
    <row r="508" spans="1:6" ht="12.75" customHeight="1" x14ac:dyDescent="0.2">
      <c r="A508" s="53">
        <v>8471</v>
      </c>
      <c r="B508" s="85" t="s">
        <v>1023</v>
      </c>
      <c r="C508" s="50" t="s">
        <v>1024</v>
      </c>
      <c r="D508" s="242">
        <v>0</v>
      </c>
      <c r="E508" s="242">
        <v>1476.75</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92870.85</v>
      </c>
      <c r="E528" s="51">
        <f t="shared" si="148"/>
        <v>95946.04</v>
      </c>
      <c r="F528" s="52">
        <f t="shared" si="119"/>
        <v>103.31125428484825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92870.85</v>
      </c>
      <c r="E593" s="51">
        <f t="shared" si="167"/>
        <v>95946.04</v>
      </c>
      <c r="F593" s="52">
        <f t="shared" si="119"/>
        <v>103.31125428484825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69955.990000000005</v>
      </c>
      <c r="E605" s="51">
        <f t="shared" si="171"/>
        <v>76315.679999999993</v>
      </c>
      <c r="F605" s="52">
        <f t="shared" si="119"/>
        <v>109.09098706200855</v>
      </c>
    </row>
    <row r="606" spans="1:6" ht="24" x14ac:dyDescent="0.2">
      <c r="A606" s="53">
        <v>5443</v>
      </c>
      <c r="B606" s="85" t="s">
        <v>1210</v>
      </c>
      <c r="C606" s="50" t="s">
        <v>1211</v>
      </c>
      <c r="D606" s="242">
        <v>69955.990000000005</v>
      </c>
      <c r="E606" s="242">
        <v>76315.679999999993</v>
      </c>
      <c r="F606" s="52">
        <f t="shared" si="119"/>
        <v>109.09098706200855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22914.86</v>
      </c>
      <c r="E617" s="51">
        <f t="shared" si="173"/>
        <v>19630.36</v>
      </c>
      <c r="F617" s="52">
        <f t="shared" si="119"/>
        <v>85.666506363119836</v>
      </c>
    </row>
    <row r="618" spans="1:6" ht="12.75" customHeight="1" x14ac:dyDescent="0.2">
      <c r="A618" s="53">
        <v>5471</v>
      </c>
      <c r="B618" s="85" t="s">
        <v>1234</v>
      </c>
      <c r="C618" s="50" t="s">
        <v>1235</v>
      </c>
      <c r="D618" s="242">
        <v>22914.86</v>
      </c>
      <c r="E618" s="242">
        <v>19630.36</v>
      </c>
      <c r="F618" s="52">
        <f t="shared" si="119"/>
        <v>85.666506363119836</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14779.190000000002</v>
      </c>
      <c r="F635" s="52" t="str">
        <f t="shared" si="119"/>
        <v>-</v>
      </c>
    </row>
    <row r="636" spans="1:6" ht="12.75" customHeight="1" x14ac:dyDescent="0.2">
      <c r="A636" s="53" t="s">
        <v>609</v>
      </c>
      <c r="B636" s="85" t="s">
        <v>1270</v>
      </c>
      <c r="C636" s="50" t="s">
        <v>1271</v>
      </c>
      <c r="D636" s="51">
        <f t="shared" ref="D636:E636" si="179">IF(D528-D420&gt;=0,D528-D420,0)</f>
        <v>92870.85</v>
      </c>
      <c r="E636" s="51">
        <f t="shared" si="179"/>
        <v>0</v>
      </c>
      <c r="F636" s="52">
        <f t="shared" si="119"/>
        <v>0</v>
      </c>
    </row>
    <row r="637" spans="1:6" ht="12.75" customHeight="1" x14ac:dyDescent="0.2">
      <c r="A637" s="53">
        <v>92213</v>
      </c>
      <c r="B637" s="85" t="s">
        <v>1272</v>
      </c>
      <c r="C637" s="50" t="s">
        <v>1273</v>
      </c>
      <c r="D637" s="242">
        <v>460464.17</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1213826.1800000002</v>
      </c>
      <c r="E639" s="51">
        <f t="shared" si="180"/>
        <v>2172737.12</v>
      </c>
      <c r="F639" s="52">
        <f t="shared" si="119"/>
        <v>178.9990326292023</v>
      </c>
    </row>
    <row r="640" spans="1:6" ht="12.75" customHeight="1" x14ac:dyDescent="0.2">
      <c r="A640" s="53" t="s">
        <v>609</v>
      </c>
      <c r="B640" s="85" t="s">
        <v>1278</v>
      </c>
      <c r="C640" s="50" t="s">
        <v>1279</v>
      </c>
      <c r="D640" s="51">
        <f t="shared" ref="D640:E640" si="181">D413+D528</f>
        <v>1363881.33</v>
      </c>
      <c r="E640" s="51">
        <f t="shared" si="181"/>
        <v>1963019.23</v>
      </c>
      <c r="F640" s="52">
        <f t="shared" si="119"/>
        <v>143.92888786006037</v>
      </c>
    </row>
    <row r="641" spans="1:6" ht="12.75" customHeight="1" x14ac:dyDescent="0.2">
      <c r="A641" s="53" t="s">
        <v>609</v>
      </c>
      <c r="B641" s="85" t="s">
        <v>1280</v>
      </c>
      <c r="C641" s="50" t="s">
        <v>1281</v>
      </c>
      <c r="D641" s="51">
        <f t="shared" ref="D641:E641" si="182">IF(D639&gt;=D640,D639-D640,0)</f>
        <v>0</v>
      </c>
      <c r="E641" s="51">
        <f t="shared" si="182"/>
        <v>209717.89000000013</v>
      </c>
      <c r="F641" s="52" t="str">
        <f t="shared" si="119"/>
        <v>-</v>
      </c>
    </row>
    <row r="642" spans="1:6" ht="12.75" customHeight="1" x14ac:dyDescent="0.2">
      <c r="A642" s="53" t="s">
        <v>609</v>
      </c>
      <c r="B642" s="85" t="s">
        <v>1282</v>
      </c>
      <c r="C642" s="50" t="s">
        <v>1283</v>
      </c>
      <c r="D642" s="51">
        <f t="shared" ref="D642:E642" si="183">IF(D640&gt;=D639,D640-D639,0)</f>
        <v>150055.14999999991</v>
      </c>
      <c r="E642" s="51">
        <f t="shared" si="183"/>
        <v>0</v>
      </c>
      <c r="F642" s="52">
        <f t="shared" si="119"/>
        <v>0</v>
      </c>
    </row>
    <row r="643" spans="1:6" ht="24" x14ac:dyDescent="0.2">
      <c r="A643" s="60" t="s">
        <v>1284</v>
      </c>
      <c r="B643" s="85" t="s">
        <v>1285</v>
      </c>
      <c r="C643" s="61" t="s">
        <v>1284</v>
      </c>
      <c r="D643" s="51">
        <f t="shared" ref="D643:E643" si="184">IF(D416-D417+D637-D638&gt;=0,D416-D417+D637-D638,0)</f>
        <v>117286.00999999983</v>
      </c>
      <c r="E643" s="51">
        <f t="shared" si="184"/>
        <v>7962.6000000000058</v>
      </c>
      <c r="F643" s="52">
        <f t="shared" si="119"/>
        <v>6.7890450020424566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217680.49000000014</v>
      </c>
      <c r="F645" s="52" t="str">
        <f t="shared" si="119"/>
        <v>-</v>
      </c>
    </row>
    <row r="646" spans="1:6" ht="24" x14ac:dyDescent="0.2">
      <c r="A646" s="53" t="s">
        <v>609</v>
      </c>
      <c r="B646" s="85" t="s">
        <v>1290</v>
      </c>
      <c r="C646" s="50" t="s">
        <v>1291</v>
      </c>
      <c r="D646" s="51">
        <f t="shared" ref="D646:E646" si="187">IF(D642+D644-D641-D643&gt;=0,D642+D644-D641-D643,0)</f>
        <v>32769.140000000072</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170029.3</v>
      </c>
      <c r="E649" s="242">
        <v>51599.29</v>
      </c>
      <c r="F649" s="52">
        <f t="shared" ref="F649:F724" si="188">IF(D649&lt;&gt;0,IF(E649/D649&gt;=100,"&gt;&gt;100",E649/D649*100),"-")</f>
        <v>30.347293084191961</v>
      </c>
    </row>
    <row r="650" spans="1:6" ht="12.75" customHeight="1" x14ac:dyDescent="0.2">
      <c r="A650" s="53" t="s">
        <v>1297</v>
      </c>
      <c r="B650" s="85" t="s">
        <v>1298</v>
      </c>
      <c r="C650" s="50" t="s">
        <v>1297</v>
      </c>
      <c r="D650" s="242">
        <v>1301200.6299999999</v>
      </c>
      <c r="E650" s="242">
        <v>2375952.7599999998</v>
      </c>
      <c r="F650" s="52">
        <f t="shared" si="188"/>
        <v>182.5969573961857</v>
      </c>
    </row>
    <row r="651" spans="1:6" ht="12.75" customHeight="1" x14ac:dyDescent="0.2">
      <c r="A651" s="53" t="s">
        <v>1299</v>
      </c>
      <c r="B651" s="85" t="s">
        <v>1300</v>
      </c>
      <c r="C651" s="50" t="s">
        <v>1299</v>
      </c>
      <c r="D651" s="242">
        <v>1419630.64</v>
      </c>
      <c r="E651" s="242">
        <v>2174323.91</v>
      </c>
      <c r="F651" s="52">
        <f t="shared" si="188"/>
        <v>153.16124129301693</v>
      </c>
    </row>
    <row r="652" spans="1:6" ht="24" x14ac:dyDescent="0.2">
      <c r="A652" s="53">
        <v>11</v>
      </c>
      <c r="B652" s="85" t="s">
        <v>1301</v>
      </c>
      <c r="C652" s="50" t="s">
        <v>1302</v>
      </c>
      <c r="D652" s="51">
        <f t="shared" ref="D652:E652" si="189">+D649+D650-D651</f>
        <v>51599.290000000037</v>
      </c>
      <c r="E652" s="51">
        <f t="shared" si="189"/>
        <v>253228.13999999966</v>
      </c>
      <c r="F652" s="52">
        <f t="shared" si="188"/>
        <v>490.75896199346829</v>
      </c>
    </row>
    <row r="653" spans="1:6" ht="24" x14ac:dyDescent="0.2">
      <c r="A653" s="53" t="s">
        <v>609</v>
      </c>
      <c r="B653" s="85" t="s">
        <v>1303</v>
      </c>
      <c r="C653" s="50" t="s">
        <v>1304</v>
      </c>
      <c r="D653" s="262">
        <v>5</v>
      </c>
      <c r="E653" s="262">
        <v>13</v>
      </c>
      <c r="F653" s="52">
        <f t="shared" si="188"/>
        <v>260</v>
      </c>
    </row>
    <row r="654" spans="1:6" ht="24" x14ac:dyDescent="0.2">
      <c r="A654" s="53" t="s">
        <v>609</v>
      </c>
      <c r="B654" s="85" t="s">
        <v>1305</v>
      </c>
      <c r="C654" s="50" t="s">
        <v>1306</v>
      </c>
      <c r="D654" s="262">
        <v>10</v>
      </c>
      <c r="E654" s="262">
        <v>11</v>
      </c>
      <c r="F654" s="52">
        <f t="shared" si="188"/>
        <v>110.00000000000001</v>
      </c>
    </row>
    <row r="655" spans="1:6" ht="12.75" customHeight="1" x14ac:dyDescent="0.2">
      <c r="A655" s="53" t="s">
        <v>609</v>
      </c>
      <c r="B655" s="85" t="s">
        <v>1307</v>
      </c>
      <c r="C655" s="50" t="s">
        <v>1308</v>
      </c>
      <c r="D655" s="262">
        <v>5</v>
      </c>
      <c r="E655" s="262">
        <v>13</v>
      </c>
      <c r="F655" s="52">
        <f t="shared" si="188"/>
        <v>260</v>
      </c>
    </row>
    <row r="656" spans="1:6" ht="12.75" customHeight="1" x14ac:dyDescent="0.2">
      <c r="A656" s="53" t="s">
        <v>609</v>
      </c>
      <c r="B656" s="85" t="s">
        <v>1309</v>
      </c>
      <c r="C656" s="50" t="s">
        <v>1310</v>
      </c>
      <c r="D656" s="262">
        <v>10</v>
      </c>
      <c r="E656" s="262">
        <v>11</v>
      </c>
      <c r="F656" s="52">
        <f t="shared" si="188"/>
        <v>110.00000000000001</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484695.08</v>
      </c>
      <c r="E661" s="242">
        <v>548671</v>
      </c>
      <c r="F661" s="52">
        <f t="shared" si="188"/>
        <v>113.19920969695008</v>
      </c>
    </row>
    <row r="662" spans="1:6" ht="12.75" customHeight="1" x14ac:dyDescent="0.2">
      <c r="A662" s="53">
        <v>63312</v>
      </c>
      <c r="B662" s="85" t="s">
        <v>1322</v>
      </c>
      <c r="C662" s="50" t="s">
        <v>1323</v>
      </c>
      <c r="D662" s="242">
        <v>2521.73</v>
      </c>
      <c r="E662" s="242">
        <v>2400</v>
      </c>
      <c r="F662" s="52">
        <f t="shared" si="188"/>
        <v>95.172758384125174</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16521.87</v>
      </c>
      <c r="E665" s="242">
        <v>49290.6</v>
      </c>
      <c r="F665" s="52">
        <f t="shared" si="188"/>
        <v>298.33547897423233</v>
      </c>
    </row>
    <row r="666" spans="1:6" ht="12.75" customHeight="1" x14ac:dyDescent="0.2">
      <c r="A666" s="53">
        <v>63322</v>
      </c>
      <c r="B666" s="85" t="s">
        <v>1330</v>
      </c>
      <c r="C666" s="50" t="s">
        <v>1331</v>
      </c>
      <c r="D666" s="242">
        <v>33180.699999999997</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9272.23</v>
      </c>
      <c r="E669" s="242">
        <v>5171.8900000000003</v>
      </c>
      <c r="F669" s="52">
        <f t="shared" si="188"/>
        <v>55.778275560463882</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77863.88</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81238.820000000007</v>
      </c>
      <c r="E675" s="242">
        <v>806.4</v>
      </c>
      <c r="F675" s="52">
        <f t="shared" si="188"/>
        <v>0.99262889342804328</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77120.28</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46452.98</v>
      </c>
      <c r="E698" s="242">
        <v>555443.94999999995</v>
      </c>
      <c r="F698" s="52">
        <f t="shared" si="188"/>
        <v>1195.7122018867249</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31605.27</v>
      </c>
      <c r="E710" s="242">
        <v>38360.06</v>
      </c>
      <c r="F710" s="52">
        <f t="shared" si="188"/>
        <v>121.37235340814996</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6928.07</v>
      </c>
      <c r="E712" s="242">
        <v>7661.32</v>
      </c>
      <c r="F712" s="52">
        <f t="shared" si="188"/>
        <v>110.58375564912018</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9701.2999999999993</v>
      </c>
      <c r="E718" s="242">
        <v>4908.67</v>
      </c>
      <c r="F718" s="52">
        <f t="shared" si="188"/>
        <v>50.598064176965977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1353.76</v>
      </c>
      <c r="F720" s="52" t="str">
        <f t="shared" si="188"/>
        <v>-</v>
      </c>
    </row>
    <row r="721" spans="1:6" ht="12.75" customHeight="1" x14ac:dyDescent="0.2">
      <c r="A721" s="53" t="s">
        <v>1422</v>
      </c>
      <c r="B721" s="85" t="s">
        <v>1423</v>
      </c>
      <c r="C721" s="50" t="s">
        <v>1422</v>
      </c>
      <c r="D721" s="242">
        <v>4846.34</v>
      </c>
      <c r="E721" s="242">
        <v>7228.92</v>
      </c>
      <c r="F721" s="52">
        <f t="shared" si="188"/>
        <v>149.16246074357142</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4530.84</v>
      </c>
      <c r="E725" s="242">
        <v>2952.61</v>
      </c>
      <c r="F725" s="52">
        <f t="shared" ref="F725:F979" si="190">IF(D725&lt;&gt;0,IF(E725/D725&gt;=100,"&gt;&gt;100",E725/D725*100),"-")</f>
        <v>65.166944760794905</v>
      </c>
    </row>
    <row r="726" spans="1:6" ht="12.75" customHeight="1" x14ac:dyDescent="0.2">
      <c r="A726" s="53" t="s">
        <v>1432</v>
      </c>
      <c r="B726" s="85" t="s">
        <v>1433</v>
      </c>
      <c r="C726" s="50" t="s">
        <v>1432</v>
      </c>
      <c r="D726" s="242">
        <v>294.13</v>
      </c>
      <c r="E726" s="242">
        <v>300.55</v>
      </c>
      <c r="F726" s="52">
        <f t="shared" si="190"/>
        <v>102.18270832625029</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8593.52</v>
      </c>
      <c r="E742" s="242">
        <v>17010.240000000002</v>
      </c>
      <c r="F742" s="52">
        <f t="shared" si="190"/>
        <v>197.94263584654485</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108.7</v>
      </c>
      <c r="E762" s="242">
        <v>0</v>
      </c>
      <c r="F762" s="52">
        <f t="shared" si="190"/>
        <v>0</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5640.72</v>
      </c>
      <c r="E816" s="242">
        <v>1300</v>
      </c>
      <c r="F816" s="52">
        <f t="shared" si="190"/>
        <v>23.046703257740145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11613.25</v>
      </c>
      <c r="E819" s="242">
        <v>9094.1200000000008</v>
      </c>
      <c r="F819" s="52">
        <f t="shared" si="190"/>
        <v>78.308139409725968</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4711.66</v>
      </c>
      <c r="E821" s="242">
        <v>2659.01</v>
      </c>
      <c r="F821" s="52">
        <f t="shared" si="190"/>
        <v>56.434674827979961</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6260.07</v>
      </c>
      <c r="E823" s="242">
        <v>11600.78</v>
      </c>
      <c r="F823" s="52">
        <f t="shared" si="190"/>
        <v>185.31390224070978</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2826.9</v>
      </c>
      <c r="E828" s="242">
        <v>2873</v>
      </c>
      <c r="F828" s="52">
        <f t="shared" si="190"/>
        <v>101.63076161165941</v>
      </c>
    </row>
    <row r="829" spans="1:6" ht="12.75" customHeight="1" x14ac:dyDescent="0.2">
      <c r="A829" s="53">
        <v>38117</v>
      </c>
      <c r="B829" s="85" t="s">
        <v>1637</v>
      </c>
      <c r="C829" s="50" t="s">
        <v>1638</v>
      </c>
      <c r="D829" s="242">
        <v>1194.51</v>
      </c>
      <c r="E829" s="242">
        <v>0</v>
      </c>
      <c r="F829" s="52">
        <f t="shared" si="190"/>
        <v>0</v>
      </c>
    </row>
    <row r="830" spans="1:6" ht="12.75" customHeight="1" x14ac:dyDescent="0.2">
      <c r="A830" s="53">
        <v>38612</v>
      </c>
      <c r="B830" s="85" t="s">
        <v>1639</v>
      </c>
      <c r="C830" s="50" t="s">
        <v>1640</v>
      </c>
      <c r="D830" s="242">
        <v>18638.79</v>
      </c>
      <c r="E830" s="242">
        <v>29031.040000000001</v>
      </c>
      <c r="F830" s="52">
        <f t="shared" si="190"/>
        <v>155.75603351934325</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1476.75</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69955.990000000005</v>
      </c>
      <c r="E954" s="242">
        <v>76315.679999999993</v>
      </c>
      <c r="F954" s="52">
        <f t="shared" si="190"/>
        <v>109.09098706200855</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22914.86</v>
      </c>
      <c r="E968" s="242">
        <v>19630.36</v>
      </c>
      <c r="F968" s="52">
        <f t="shared" si="190"/>
        <v>85.666506363119836</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4"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3924234.2700000009</v>
      </c>
      <c r="E6" s="229">
        <f t="shared" si="0"/>
        <v>4798923.7</v>
      </c>
      <c r="F6" s="230">
        <f t="shared" ref="F6:F260" si="1">IF(D6&gt;0,IF(E6/D6&gt;=100,"&gt;&gt;100",E6/D6*100),"-")</f>
        <v>122.28942947384228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3504169.4100000011</v>
      </c>
      <c r="E7" s="104">
        <f t="shared" si="2"/>
        <v>4283507.1500000004</v>
      </c>
      <c r="F7" s="93">
        <f t="shared" si="1"/>
        <v>122.24029859332626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136082.45000000001</v>
      </c>
      <c r="E8" s="104">
        <f>E9+E10-E11</f>
        <v>238920.66</v>
      </c>
      <c r="F8" s="93">
        <f t="shared" si="1"/>
        <v>175.5705162568722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136082.45000000001</v>
      </c>
      <c r="E9" s="247">
        <v>238920.66</v>
      </c>
      <c r="F9" s="93">
        <f t="shared" si="1"/>
        <v>175.5705162568722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3272608.5300000007</v>
      </c>
      <c r="E12" s="104">
        <f t="shared" si="3"/>
        <v>3565972.3600000003</v>
      </c>
      <c r="F12" s="93">
        <f t="shared" si="1"/>
        <v>108.9642200498695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2951541.4300000006</v>
      </c>
      <c r="E13" s="104">
        <f t="shared" si="4"/>
        <v>3240851.46</v>
      </c>
      <c r="F13" s="93">
        <f t="shared" si="1"/>
        <v>109.8019979343471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13819.84</v>
      </c>
      <c r="E14" s="247">
        <v>13819.81</v>
      </c>
      <c r="F14" s="93">
        <f t="shared" si="1"/>
        <v>99.999782920786345</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1262654.3600000001</v>
      </c>
      <c r="E15" s="247">
        <v>1515003.79</v>
      </c>
      <c r="F15" s="93">
        <f t="shared" si="1"/>
        <v>119.9856301133748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1357376.44</v>
      </c>
      <c r="E16" s="247">
        <v>1371844.48</v>
      </c>
      <c r="F16" s="93">
        <f t="shared" si="1"/>
        <v>101.06588265227295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1034826.55</v>
      </c>
      <c r="E17" s="247">
        <v>1145825.75</v>
      </c>
      <c r="F17" s="93">
        <f t="shared" si="1"/>
        <v>110.72635795824914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717135.76</v>
      </c>
      <c r="E18" s="247">
        <v>805642.37</v>
      </c>
      <c r="F18" s="93">
        <f t="shared" si="1"/>
        <v>112.34168130173845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282490.5</v>
      </c>
      <c r="E19" s="104">
        <f t="shared" si="5"/>
        <v>289322.03000000003</v>
      </c>
      <c r="F19" s="93">
        <f t="shared" si="1"/>
        <v>102.41832203206836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75778.759999999995</v>
      </c>
      <c r="E20" s="247">
        <v>84409.94</v>
      </c>
      <c r="F20" s="93">
        <f t="shared" si="1"/>
        <v>111.38997259918216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41954.03</v>
      </c>
      <c r="E21" s="247">
        <v>42657.45</v>
      </c>
      <c r="F21" s="93">
        <f t="shared" si="1"/>
        <v>101.67664465130048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47016.51</v>
      </c>
      <c r="E22" s="247">
        <v>55158.67</v>
      </c>
      <c r="F22" s="93">
        <f t="shared" si="1"/>
        <v>117.31766139171111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58118.25</v>
      </c>
      <c r="E25" s="247">
        <v>59450.31</v>
      </c>
      <c r="F25" s="93">
        <f t="shared" si="1"/>
        <v>102.2919822947181</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183388.76</v>
      </c>
      <c r="E26" s="247">
        <v>223837.49</v>
      </c>
      <c r="F26" s="93">
        <f t="shared" si="1"/>
        <v>122.05627542276854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123765.81</v>
      </c>
      <c r="E28" s="247">
        <v>176191.83</v>
      </c>
      <c r="F28" s="93">
        <f t="shared" si="1"/>
        <v>142.35904891665962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2625</v>
      </c>
      <c r="E29" s="104">
        <f t="shared" si="6"/>
        <v>2077.62</v>
      </c>
      <c r="F29" s="93">
        <f t="shared" si="1"/>
        <v>79.147428571428563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3184.55</v>
      </c>
      <c r="E30" s="247">
        <v>3184.55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559.54999999999995</v>
      </c>
      <c r="E34" s="247">
        <v>1106.93</v>
      </c>
      <c r="F34" s="93">
        <f t="shared" si="1"/>
        <v>197.82503797694579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10972.86</v>
      </c>
      <c r="E35" s="104">
        <f t="shared" si="7"/>
        <v>10972.86</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10972.86</v>
      </c>
      <c r="E37" s="247">
        <v>10972.86</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24978.739999999994</v>
      </c>
      <c r="E45" s="104">
        <f t="shared" si="9"/>
        <v>22748.389999999996</v>
      </c>
      <c r="F45" s="93">
        <f t="shared" si="1"/>
        <v>91.071006784169256</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34259.339999999997</v>
      </c>
      <c r="E47" s="247">
        <v>30259.759999999998</v>
      </c>
      <c r="F47" s="93">
        <f t="shared" si="1"/>
        <v>88.325577784043716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19589.89</v>
      </c>
      <c r="E48" s="247">
        <v>19589.89</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28870.49</v>
      </c>
      <c r="E50" s="247">
        <v>27101.26</v>
      </c>
      <c r="F50" s="93">
        <f t="shared" si="1"/>
        <v>93.871839376470561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5008.0600000000049</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50417.87</v>
      </c>
      <c r="E54" s="247">
        <v>51169.72</v>
      </c>
      <c r="F54" s="93">
        <f t="shared" si="1"/>
        <v>101.49123713476986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45409.81</v>
      </c>
      <c r="E55" s="247">
        <v>51169.72</v>
      </c>
      <c r="F55" s="93">
        <f t="shared" si="1"/>
        <v>112.68428562022173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90470.37</v>
      </c>
      <c r="E56" s="104">
        <f t="shared" si="11"/>
        <v>478614.13</v>
      </c>
      <c r="F56" s="93">
        <f t="shared" si="1"/>
        <v>529.02859798185864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90470.37</v>
      </c>
      <c r="E57" s="247">
        <v>478614.13</v>
      </c>
      <c r="F57" s="93">
        <f t="shared" si="1"/>
        <v>529.02859798185864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420064.86</v>
      </c>
      <c r="E68" s="104">
        <f t="shared" si="13"/>
        <v>515416.55000000005</v>
      </c>
      <c r="F68" s="93">
        <f t="shared" si="1"/>
        <v>122.69927791627228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51599.29</v>
      </c>
      <c r="E69" s="104">
        <f t="shared" si="14"/>
        <v>253228.14</v>
      </c>
      <c r="F69" s="93">
        <f t="shared" si="1"/>
        <v>490.75896199346926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51420.800000000003</v>
      </c>
      <c r="E70" s="104">
        <f t="shared" si="15"/>
        <v>253005.95</v>
      </c>
      <c r="F70" s="93">
        <f t="shared" si="1"/>
        <v>492.0303651440662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51420.800000000003</v>
      </c>
      <c r="E72" s="247">
        <v>253005.95</v>
      </c>
      <c r="F72" s="93">
        <f t="shared" si="1"/>
        <v>492.0303651440662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178.49</v>
      </c>
      <c r="E76" s="247">
        <v>222.19</v>
      </c>
      <c r="F76" s="93">
        <f t="shared" si="1"/>
        <v>124.48316432293124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22689.61</v>
      </c>
      <c r="E78" s="104">
        <f>E79+SUM(E82:E84)-E85+E86</f>
        <v>20225.439999999999</v>
      </c>
      <c r="F78" s="93">
        <f t="shared" si="1"/>
        <v>89.139654670133154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100.06</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22589.55</v>
      </c>
      <c r="E86" s="247">
        <v>20225.439999999999</v>
      </c>
      <c r="F86" s="93">
        <f t="shared" si="1"/>
        <v>89.534497145804139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109248.48</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109248.48</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109248.48</v>
      </c>
      <c r="E89" s="247">
        <v>0</v>
      </c>
      <c r="F89" s="93">
        <f t="shared" si="1"/>
        <v>0</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196125.21</v>
      </c>
      <c r="E134" s="104">
        <f t="shared" si="23"/>
        <v>196125.21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196125.21</v>
      </c>
      <c r="E135" s="104">
        <f t="shared" si="24"/>
        <v>196125.21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2654.46</v>
      </c>
      <c r="E139" s="247">
        <v>2654.46</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193470.75</v>
      </c>
      <c r="E141" s="247">
        <v>193470.75</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40402.270000000004</v>
      </c>
      <c r="E146" s="104">
        <f t="shared" si="26"/>
        <v>45837.760000000009</v>
      </c>
      <c r="F146" s="93">
        <f t="shared" si="1"/>
        <v>113.45342724554834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16690.32</v>
      </c>
      <c r="E147" s="247">
        <v>15021.87</v>
      </c>
      <c r="F147" s="93">
        <f t="shared" si="1"/>
        <v>90.003487051176975</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8063.78</v>
      </c>
      <c r="E158" s="247">
        <v>8430.07</v>
      </c>
      <c r="F158" s="93">
        <f t="shared" si="1"/>
        <v>104.5424106312424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49870.01</v>
      </c>
      <c r="E159" s="247">
        <v>53444.86</v>
      </c>
      <c r="F159" s="93">
        <f t="shared" si="1"/>
        <v>107.16833624055819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0.01</v>
      </c>
      <c r="E160" s="247">
        <v>561.98</v>
      </c>
      <c r="F160" s="93" t="str">
        <f t="shared" si="1"/>
        <v>&gt;&gt;100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26.54</v>
      </c>
      <c r="E162" s="247">
        <v>26.54</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34248.39</v>
      </c>
      <c r="E163" s="247">
        <v>31647.56</v>
      </c>
      <c r="F163" s="93">
        <f t="shared" si="1"/>
        <v>92.405978791995778</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3924234.2700000005</v>
      </c>
      <c r="E175" s="104">
        <f t="shared" si="30"/>
        <v>4798923.7</v>
      </c>
      <c r="F175" s="93">
        <f t="shared" si="1"/>
        <v>122.28942947384229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606353.18999999994</v>
      </c>
      <c r="E176" s="104">
        <f t="shared" si="31"/>
        <v>502424.64</v>
      </c>
      <c r="F176" s="93">
        <f t="shared" si="1"/>
        <v>82.860063785596651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77131.37</v>
      </c>
      <c r="E177" s="104">
        <f t="shared" si="32"/>
        <v>55061.9</v>
      </c>
      <c r="F177" s="93">
        <f t="shared" si="1"/>
        <v>71.387167115014293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16381.79</v>
      </c>
      <c r="E178" s="247">
        <v>16218</v>
      </c>
      <c r="F178" s="93">
        <f t="shared" si="1"/>
        <v>99.000170311058795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20325.02</v>
      </c>
      <c r="E179" s="247">
        <v>14532.72</v>
      </c>
      <c r="F179" s="93">
        <f t="shared" si="1"/>
        <v>71.501627058669555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208.60000000000002</v>
      </c>
      <c r="E180" s="104">
        <f t="shared" si="33"/>
        <v>264.27</v>
      </c>
      <c r="F180" s="93">
        <f t="shared" si="1"/>
        <v>126.6874400767018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66.36</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142.24</v>
      </c>
      <c r="E183" s="247">
        <v>264.27</v>
      </c>
      <c r="F183" s="93">
        <f t="shared" si="1"/>
        <v>185.79161979752527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108.7</v>
      </c>
      <c r="E185" s="247">
        <v>0</v>
      </c>
      <c r="F185" s="93">
        <f t="shared" si="1"/>
        <v>0</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40107.26</v>
      </c>
      <c r="E188" s="247">
        <v>24046.91</v>
      </c>
      <c r="F188" s="93">
        <f t="shared" si="1"/>
        <v>59.956501640850057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2686.26</v>
      </c>
      <c r="E189" s="247">
        <v>711.19</v>
      </c>
      <c r="F189" s="93">
        <f t="shared" si="1"/>
        <v>26.475099208565066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521490.07</v>
      </c>
      <c r="E206" s="104">
        <f t="shared" si="37"/>
        <v>446651.55</v>
      </c>
      <c r="F206" s="93">
        <f t="shared" si="1"/>
        <v>85.649099703854375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521490.07</v>
      </c>
      <c r="E207" s="104">
        <f t="shared" si="38"/>
        <v>446651.55</v>
      </c>
      <c r="F207" s="93">
        <f t="shared" si="1"/>
        <v>85.649099703854375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521490.07</v>
      </c>
      <c r="E212" s="247">
        <v>445174.8</v>
      </c>
      <c r="F212" s="93">
        <f t="shared" si="1"/>
        <v>85.365920773908499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1476.75</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5045.49</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5045.49</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3317881.0800000005</v>
      </c>
      <c r="E237" s="104">
        <f t="shared" si="41"/>
        <v>4296499.0600000005</v>
      </c>
      <c r="F237" s="93">
        <f t="shared" si="1"/>
        <v>129.49526991485783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3310967.89</v>
      </c>
      <c r="E238" s="104">
        <f t="shared" si="42"/>
        <v>4032980.8100000005</v>
      </c>
      <c r="F238" s="93">
        <f t="shared" si="1"/>
        <v>121.80670257119289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3809543.1</v>
      </c>
      <c r="E239" s="104">
        <f t="shared" si="43"/>
        <v>4479632.3600000003</v>
      </c>
      <c r="F239" s="93">
        <f t="shared" si="1"/>
        <v>117.58975400488316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3613417.89</v>
      </c>
      <c r="E240" s="247">
        <v>4283507.1500000004</v>
      </c>
      <c r="F240" s="93">
        <f t="shared" si="1"/>
        <v>118.54447175496772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196125.21</v>
      </c>
      <c r="E241" s="247">
        <v>196125.21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498575.21</v>
      </c>
      <c r="E242" s="104">
        <f t="shared" si="44"/>
        <v>446651.55</v>
      </c>
      <c r="F242" s="93">
        <f t="shared" si="1"/>
        <v>89.585591309283103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498575.21</v>
      </c>
      <c r="E243" s="247">
        <v>446651.55</v>
      </c>
      <c r="F243" s="93">
        <f t="shared" si="1"/>
        <v>89.585591309283103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-32769.139999999665</v>
      </c>
      <c r="E245" s="104">
        <f t="shared" si="45"/>
        <v>217680.48999999987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2609583.39</v>
      </c>
      <c r="E246" s="104">
        <f t="shared" si="46"/>
        <v>853011.02999999991</v>
      </c>
      <c r="F246" s="93">
        <f t="shared" si="1"/>
        <v>32.687632564981953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2241990.06</v>
      </c>
      <c r="E247" s="247">
        <v>838231.84</v>
      </c>
      <c r="F247" s="93">
        <f t="shared" si="1"/>
        <v>37.387848186980811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367593.33</v>
      </c>
      <c r="E249" s="247">
        <v>14779.19</v>
      </c>
      <c r="F249" s="93">
        <f t="shared" si="1"/>
        <v>4.0205272495015079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2642352.5299999998</v>
      </c>
      <c r="E250" s="104">
        <f t="shared" si="47"/>
        <v>635330.54</v>
      </c>
      <c r="F250" s="93">
        <f t="shared" si="1"/>
        <v>24.044124801167239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2642352.5299999998</v>
      </c>
      <c r="E252" s="247">
        <v>635330.54</v>
      </c>
      <c r="F252" s="93">
        <f t="shared" si="1"/>
        <v>24.044124801167239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39682.33</v>
      </c>
      <c r="E255" s="247">
        <v>45837.760000000002</v>
      </c>
      <c r="F255" s="93">
        <f t="shared" si="1"/>
        <v>115.51176556416924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3274300.92</v>
      </c>
      <c r="E259" s="104">
        <f t="shared" si="49"/>
        <v>2063030.89</v>
      </c>
      <c r="F259" s="93">
        <f t="shared" si="1"/>
        <v>63.006759012241311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3274300.92</v>
      </c>
      <c r="E260" s="248">
        <v>2063030.89</v>
      </c>
      <c r="F260" s="97">
        <f t="shared" si="1"/>
        <v>63.006759012241311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109248.48</v>
      </c>
      <c r="E262" s="247">
        <v>0</v>
      </c>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70300.539999999994</v>
      </c>
      <c r="E264" s="247">
        <v>72842.55</v>
      </c>
      <c r="F264" s="93">
        <f t="shared" si="50"/>
        <v>103.6159181707566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4350.12</v>
      </c>
      <c r="E265" s="247">
        <v>4642.7700000000004</v>
      </c>
      <c r="F265" s="93">
        <f t="shared" si="50"/>
        <v>106.72740062343109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110.21</v>
      </c>
      <c r="E268" s="247">
        <v>22.08</v>
      </c>
      <c r="F268" s="93">
        <f t="shared" si="50"/>
        <v>20.034479629797659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19314.05</v>
      </c>
      <c r="E269" s="247">
        <v>15019.44</v>
      </c>
      <c r="F269" s="93">
        <f t="shared" si="50"/>
        <v>77.764321827892132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3165.29</v>
      </c>
      <c r="E271" s="247">
        <v>5101.45</v>
      </c>
      <c r="F271" s="93">
        <f t="shared" si="50"/>
        <v>161.16848693168714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82.47</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55829.75</v>
      </c>
      <c r="E287" s="247">
        <v>86.25</v>
      </c>
      <c r="F287" s="93">
        <f t="shared" si="50"/>
        <v>0.15448752681142222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21301.62</v>
      </c>
      <c r="E288" s="247">
        <v>54975.65</v>
      </c>
      <c r="F288" s="93">
        <f t="shared" si="50"/>
        <v>258.08201441956055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280.66000000000003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2405.6</v>
      </c>
      <c r="E290" s="247">
        <v>711.19</v>
      </c>
      <c r="F290" s="93">
        <f t="shared" si="50"/>
        <v>29.563934153641508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31798.17</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489691.9</v>
      </c>
      <c r="E294" s="247">
        <v>446651.55</v>
      </c>
      <c r="F294" s="93">
        <f t="shared" si="50"/>
        <v>91.210728623446684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8656.5</v>
      </c>
      <c r="E295" s="247">
        <v>15404.19</v>
      </c>
      <c r="F295" s="93">
        <f t="shared" si="50"/>
        <v>177.94940218333045</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5010.74</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2411.9899999999998</v>
      </c>
      <c r="E298" s="247">
        <v>1466.01</v>
      </c>
      <c r="F298" s="93">
        <f t="shared" si="50"/>
        <v>60.780102736744354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20353.7</v>
      </c>
      <c r="E299" s="247">
        <v>2015.97</v>
      </c>
      <c r="F299" s="93">
        <f t="shared" si="50"/>
        <v>9.9046856345529317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249867.15</v>
      </c>
      <c r="E5" s="79">
        <f t="shared" si="0"/>
        <v>317881.83</v>
      </c>
      <c r="F5" s="80">
        <f t="shared" ref="F5:F141" si="1">IF(D5&gt;0,IF(E5/D5&gt;=100,"&gt;&gt;100",E5/D5*100),"-")</f>
        <v>127.22033688702177</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36652.79</v>
      </c>
      <c r="E6" s="81">
        <f t="shared" si="2"/>
        <v>9934.630000000001</v>
      </c>
      <c r="F6" s="63">
        <f t="shared" si="1"/>
        <v>27.104703352732496</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35391.919999999998</v>
      </c>
      <c r="E7" s="249">
        <v>9118.27</v>
      </c>
      <c r="F7" s="63">
        <f t="shared" si="1"/>
        <v>25.763705388122489</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1260.8699999999999</v>
      </c>
      <c r="E8" s="249">
        <v>816.36</v>
      </c>
      <c r="F8" s="63">
        <f t="shared" si="1"/>
        <v>64.745770777320431</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213214.36</v>
      </c>
      <c r="E13" s="81">
        <f t="shared" si="4"/>
        <v>307947.2</v>
      </c>
      <c r="F13" s="63">
        <f t="shared" si="1"/>
        <v>144.43079725024151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74219.429999999993</v>
      </c>
      <c r="E14" s="249">
        <v>0</v>
      </c>
      <c r="F14" s="63">
        <f t="shared" si="1"/>
        <v>0</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138994.93</v>
      </c>
      <c r="E16" s="249">
        <v>307947.2</v>
      </c>
      <c r="F16" s="63">
        <f t="shared" si="1"/>
        <v>221.55282930103999</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139647.63</v>
      </c>
      <c r="E28" s="81">
        <f t="shared" si="6"/>
        <v>82420.899999999994</v>
      </c>
      <c r="F28" s="63">
        <f t="shared" si="1"/>
        <v>59.020622118685431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139647.63</v>
      </c>
      <c r="E30" s="249">
        <v>82420.899999999994</v>
      </c>
      <c r="F30" s="63">
        <f t="shared" si="1"/>
        <v>59.020622118685431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308395.73000000004</v>
      </c>
      <c r="E35" s="81">
        <f t="shared" si="7"/>
        <v>826231.56</v>
      </c>
      <c r="F35" s="63">
        <f t="shared" si="1"/>
        <v>267.91277557571885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5085.8100000000004</v>
      </c>
      <c r="E39" s="81">
        <f t="shared" si="9"/>
        <v>0</v>
      </c>
      <c r="F39" s="63">
        <f t="shared" si="1"/>
        <v>0</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5085.8100000000004</v>
      </c>
      <c r="E40" s="249">
        <v>0</v>
      </c>
      <c r="F40" s="63">
        <f t="shared" si="1"/>
        <v>0</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63909.679999999993</v>
      </c>
      <c r="E43" s="81">
        <f t="shared" si="10"/>
        <v>30477.279999999999</v>
      </c>
      <c r="F43" s="63">
        <f t="shared" si="1"/>
        <v>47.688049760224125</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19642.98</v>
      </c>
      <c r="E47" s="249">
        <v>0</v>
      </c>
      <c r="F47" s="63">
        <f t="shared" si="1"/>
        <v>0</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44266.7</v>
      </c>
      <c r="E48" s="249">
        <v>30477.279999999999</v>
      </c>
      <c r="F48" s="63">
        <f t="shared" si="1"/>
        <v>68.849225264137601</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2521.73</v>
      </c>
      <c r="E50" s="81">
        <f t="shared" si="11"/>
        <v>133321.04</v>
      </c>
      <c r="F50" s="63">
        <f t="shared" si="1"/>
        <v>5286.8879697667871</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2521.73</v>
      </c>
      <c r="E53" s="249">
        <v>133321.04</v>
      </c>
      <c r="F53" s="63">
        <f t="shared" si="1"/>
        <v>5286.8879697667871</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201364.29</v>
      </c>
      <c r="E54" s="81">
        <f t="shared" si="12"/>
        <v>628884.89</v>
      </c>
      <c r="F54" s="63">
        <f t="shared" si="1"/>
        <v>312.31202414291033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201364.29</v>
      </c>
      <c r="E55" s="249">
        <v>628884.89</v>
      </c>
      <c r="F55" s="63">
        <f t="shared" si="1"/>
        <v>312.31202414291033</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20963.400000000001</v>
      </c>
      <c r="E60" s="249">
        <v>15885.3</v>
      </c>
      <c r="F60" s="63">
        <f t="shared" si="1"/>
        <v>75.77635307249777</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14550.82</v>
      </c>
      <c r="E61" s="81">
        <f t="shared" si="13"/>
        <v>17663.05</v>
      </c>
      <c r="F61" s="63">
        <f t="shared" si="1"/>
        <v>121.38869149642426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14550.82</v>
      </c>
      <c r="E64" s="249">
        <v>17663.05</v>
      </c>
      <c r="F64" s="63">
        <f t="shared" si="1"/>
        <v>121.38869149642426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94492.84</v>
      </c>
      <c r="E75" s="81">
        <f t="shared" si="15"/>
        <v>49806.8</v>
      </c>
      <c r="F75" s="63">
        <f t="shared" si="1"/>
        <v>52.709602124351441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27990.240000000002</v>
      </c>
      <c r="E76" s="249">
        <v>3129</v>
      </c>
      <c r="F76" s="63">
        <f t="shared" si="1"/>
        <v>11.17889664397304</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15926.74</v>
      </c>
      <c r="E79" s="249">
        <v>19900</v>
      </c>
      <c r="F79" s="63">
        <f t="shared" si="1"/>
        <v>124.94710154118169</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50575.86</v>
      </c>
      <c r="E81" s="249">
        <v>26777.8</v>
      </c>
      <c r="F81" s="63">
        <f t="shared" si="1"/>
        <v>52.945812488408492</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147400.75</v>
      </c>
      <c r="E82" s="81">
        <f t="shared" si="16"/>
        <v>152069.91</v>
      </c>
      <c r="F82" s="63">
        <f t="shared" si="1"/>
        <v>103.16766366521202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26187.87</v>
      </c>
      <c r="E84" s="249">
        <v>7205.57</v>
      </c>
      <c r="F84" s="63">
        <f t="shared" si="1"/>
        <v>27.514914347749546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45772.78</v>
      </c>
      <c r="E86" s="249">
        <v>18408.93</v>
      </c>
      <c r="F86" s="63">
        <f t="shared" si="1"/>
        <v>40.218072837175285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75440.100000000006</v>
      </c>
      <c r="E88" s="249">
        <v>126455.41</v>
      </c>
      <c r="F88" s="63">
        <f t="shared" si="1"/>
        <v>167.62359805991773</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64993.799999999996</v>
      </c>
      <c r="E107" s="81">
        <f t="shared" si="21"/>
        <v>145613.76999999999</v>
      </c>
      <c r="F107" s="63">
        <f t="shared" si="1"/>
        <v>224.04255482830672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57608.99</v>
      </c>
      <c r="E108" s="249">
        <v>118136.5</v>
      </c>
      <c r="F108" s="63">
        <f t="shared" si="1"/>
        <v>205.06608430385603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1803.38</v>
      </c>
      <c r="E109" s="249">
        <v>15202.53</v>
      </c>
      <c r="F109" s="63">
        <f t="shared" si="1"/>
        <v>843.00202952234145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5581.43</v>
      </c>
      <c r="E111" s="249">
        <v>12274.74</v>
      </c>
      <c r="F111" s="63">
        <f t="shared" si="1"/>
        <v>219.92105965675464</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248255.28</v>
      </c>
      <c r="E114" s="81">
        <f t="shared" si="22"/>
        <v>202872.99</v>
      </c>
      <c r="F114" s="63">
        <f t="shared" si="1"/>
        <v>81.719506630432988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236841.12</v>
      </c>
      <c r="E115" s="81">
        <f t="shared" si="23"/>
        <v>194378.87</v>
      </c>
      <c r="F115" s="63">
        <f t="shared" si="1"/>
        <v>82.071419861551064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228024.76</v>
      </c>
      <c r="E116" s="249">
        <v>182118.09</v>
      </c>
      <c r="F116" s="63">
        <f t="shared" si="1"/>
        <v>79.867681913139592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8816.36</v>
      </c>
      <c r="E117" s="249">
        <v>12260.78</v>
      </c>
      <c r="F117" s="63">
        <f t="shared" si="1"/>
        <v>139.06850446215898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11414.16</v>
      </c>
      <c r="E125" s="249">
        <v>8494.1200000000008</v>
      </c>
      <c r="F125" s="63">
        <f t="shared" si="1"/>
        <v>74.417390329205134</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17957.3</v>
      </c>
      <c r="E129" s="81">
        <f t="shared" si="26"/>
        <v>90175.43</v>
      </c>
      <c r="F129" s="63">
        <f t="shared" si="1"/>
        <v>502.16586012373796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4711.66</v>
      </c>
      <c r="E135" s="249">
        <v>2659.01</v>
      </c>
      <c r="F135" s="63">
        <f t="shared" si="1"/>
        <v>56.434674827979961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1672.31</v>
      </c>
      <c r="E137" s="249">
        <v>1290</v>
      </c>
      <c r="F137" s="63">
        <f t="shared" si="1"/>
        <v>77.138807996125124</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11573.33</v>
      </c>
      <c r="E140" s="249">
        <v>86226.42</v>
      </c>
      <c r="F140" s="63">
        <f t="shared" si="1"/>
        <v>745.0441661993566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1271010.48</v>
      </c>
      <c r="E141" s="106">
        <f t="shared" si="28"/>
        <v>1867073.19</v>
      </c>
      <c r="F141" s="82">
        <f t="shared" si="1"/>
        <v>146.8967580818059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606353.26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1825681.1199999999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870714.78999999992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278453.61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431286.34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20333.73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29390.39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35699.760000000002</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75550.960000000006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933859.22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21107.11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21107.11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1929609.74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892783.92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278617.40000000002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437078.19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20278.07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108.7</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29390.39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35699.760000000002</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91611.41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935834.29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100991.53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100991.53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502424.6399999999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86.25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86.25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86.25</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86.25</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502338.39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54975.65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711.19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446651.55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8</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37164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Provjera</v>
      </c>
      <c r="C215" s="118" t="s">
        <v>3220</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Provjera</v>
      </c>
      <c r="C227" s="119" t="s">
        <v>3232</v>
      </c>
      <c r="D227" s="123"/>
      <c r="E227" s="71">
        <f t="shared" si="19"/>
        <v>0</v>
      </c>
      <c r="F227" s="71">
        <f t="shared" si="20"/>
        <v>1</v>
      </c>
      <c r="G227" s="71"/>
      <c r="H227" s="71"/>
      <c r="I227" s="71"/>
      <c r="J227" s="71"/>
      <c r="K227" s="71"/>
      <c r="L227" s="71">
        <f>IF(AND('PR-RAS'!D428&gt;0,SUM('PR-RAS'!D846:D846)=0),1,0)</f>
        <v>0</v>
      </c>
      <c r="M227" s="71">
        <f>IF(AND('PR-RAS'!E428&gt;0,SUM('PR-RAS'!E846:E846)=0),1,0)</f>
        <v>1</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2024-02-28T07:59:37Z</cp:lastPrinted>
  <dcterms:created xsi:type="dcterms:W3CDTF">2022-04-01T05:14:30Z</dcterms:created>
  <dcterms:modified xsi:type="dcterms:W3CDTF">2024-02-28T08:59:17Z</dcterms:modified>
</cp:coreProperties>
</file>